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-15" windowWidth="21840" windowHeight="11430"/>
  </bookViews>
  <sheets>
    <sheet name="Ranking" sheetId="7" r:id="rId1"/>
    <sheet name="Parameters" sheetId="4" r:id="rId2"/>
    <sheet name="DataUpdatedUnprotected" sheetId="8" r:id="rId3"/>
  </sheets>
  <definedNames>
    <definedName name="_xlnm.Print_Area" localSheetId="1">Parameters!$A$1:$L$27</definedName>
    <definedName name="_xlnm.Print_Area" localSheetId="0">Ranking!$B$2:$Q$61</definedName>
    <definedName name="_xlnm.Print_Titles" localSheetId="0">Ranking!$2:$3</definedName>
  </definedNames>
  <calcPr calcId="145621"/>
</workbook>
</file>

<file path=xl/calcChain.xml><?xml version="1.0" encoding="utf-8"?>
<calcChain xmlns="http://schemas.openxmlformats.org/spreadsheetml/2006/main">
  <c r="O61" i="7" l="1"/>
  <c r="O60" i="7"/>
  <c r="O59" i="7"/>
  <c r="O56" i="7"/>
  <c r="O58" i="7"/>
  <c r="O57" i="7"/>
  <c r="O26" i="7"/>
  <c r="O25" i="7"/>
  <c r="O23" i="7"/>
  <c r="O22" i="7"/>
  <c r="O21" i="7"/>
  <c r="O27" i="7"/>
  <c r="O24" i="7"/>
  <c r="O54" i="7"/>
  <c r="O41" i="7"/>
  <c r="O50" i="7"/>
  <c r="O48" i="7"/>
  <c r="O53" i="7"/>
  <c r="O51" i="7"/>
  <c r="O52" i="7"/>
  <c r="O49" i="7"/>
  <c r="O42" i="7"/>
  <c r="O47" i="7"/>
  <c r="O43" i="7"/>
  <c r="O46" i="7"/>
  <c r="O45" i="7"/>
  <c r="O44" i="7"/>
  <c r="O39" i="7"/>
  <c r="O35" i="7"/>
  <c r="O38" i="7"/>
  <c r="O37" i="7"/>
  <c r="O36" i="7"/>
  <c r="O34" i="7"/>
  <c r="O32" i="7"/>
  <c r="O33" i="7"/>
  <c r="O31" i="7"/>
  <c r="O30" i="7"/>
  <c r="O29" i="7"/>
  <c r="O6" i="7"/>
  <c r="O9" i="7"/>
  <c r="O11" i="7"/>
  <c r="O10" i="7"/>
  <c r="O12" i="7"/>
  <c r="O13" i="7"/>
  <c r="O15" i="7"/>
  <c r="O7" i="7"/>
  <c r="O16" i="7"/>
  <c r="O17" i="7"/>
  <c r="O18" i="7"/>
  <c r="O14" i="7"/>
  <c r="O19" i="7"/>
  <c r="O20" i="7"/>
  <c r="O8" i="7"/>
  <c r="M54" i="7"/>
  <c r="M41" i="7"/>
  <c r="M50" i="7"/>
  <c r="M48" i="7"/>
  <c r="M53" i="7"/>
  <c r="M51" i="7"/>
  <c r="M52" i="7"/>
  <c r="M49" i="7"/>
  <c r="M42" i="7"/>
  <c r="M47" i="7"/>
  <c r="M43" i="7"/>
  <c r="M46" i="7"/>
  <c r="M45" i="7"/>
  <c r="M44" i="7"/>
  <c r="M39" i="7"/>
  <c r="M35" i="7"/>
  <c r="M38" i="7"/>
  <c r="M37" i="7"/>
  <c r="M36" i="7"/>
  <c r="M34" i="7"/>
  <c r="M32" i="7"/>
  <c r="M33" i="7"/>
  <c r="M31" i="7"/>
  <c r="M30" i="7"/>
  <c r="M29" i="7"/>
  <c r="M8" i="7"/>
  <c r="M20" i="7"/>
  <c r="M19" i="7"/>
  <c r="M14" i="7"/>
  <c r="M18" i="7"/>
  <c r="M17" i="7"/>
  <c r="M16" i="7"/>
  <c r="M7" i="7"/>
  <c r="M15" i="7"/>
  <c r="M13" i="7"/>
  <c r="M12" i="7"/>
  <c r="M10" i="7"/>
  <c r="M11" i="7"/>
  <c r="M9" i="7"/>
  <c r="M6" i="7"/>
  <c r="E50" i="7" l="1"/>
  <c r="F50" i="7" s="1"/>
  <c r="E48" i="7"/>
  <c r="F48" i="7" s="1"/>
  <c r="E42" i="7"/>
  <c r="F42" i="7" s="1"/>
  <c r="E7" i="7"/>
  <c r="F7" i="7" s="1"/>
  <c r="C7" i="7"/>
  <c r="B7" i="7"/>
  <c r="E27" i="7"/>
  <c r="F27" i="7" s="1"/>
  <c r="E61" i="7"/>
  <c r="C61" i="7"/>
  <c r="B61" i="7"/>
  <c r="E60" i="7"/>
  <c r="C60" i="7"/>
  <c r="B60" i="7"/>
  <c r="E59" i="7"/>
  <c r="C59" i="7"/>
  <c r="B59" i="7"/>
  <c r="E56" i="7"/>
  <c r="C56" i="7"/>
  <c r="B56" i="7"/>
  <c r="E58" i="7"/>
  <c r="C58" i="7"/>
  <c r="B58" i="7"/>
  <c r="E57" i="7"/>
  <c r="C57" i="7"/>
  <c r="B57" i="7"/>
  <c r="E54" i="7"/>
  <c r="C54" i="7"/>
  <c r="B54" i="7"/>
  <c r="E41" i="7"/>
  <c r="C41" i="7"/>
  <c r="B41" i="7"/>
  <c r="C50" i="7"/>
  <c r="B50" i="7"/>
  <c r="C48" i="7"/>
  <c r="B48" i="7"/>
  <c r="E53" i="7"/>
  <c r="C53" i="7"/>
  <c r="B53" i="7"/>
  <c r="E51" i="7"/>
  <c r="C51" i="7"/>
  <c r="B51" i="7"/>
  <c r="E52" i="7"/>
  <c r="C52" i="7"/>
  <c r="B52" i="7"/>
  <c r="E49" i="7"/>
  <c r="C49" i="7"/>
  <c r="B49" i="7"/>
  <c r="C42" i="7"/>
  <c r="B42" i="7"/>
  <c r="E47" i="7"/>
  <c r="C47" i="7"/>
  <c r="B47" i="7"/>
  <c r="E43" i="7"/>
  <c r="C43" i="7"/>
  <c r="B43" i="7"/>
  <c r="E46" i="7"/>
  <c r="C46" i="7"/>
  <c r="B46" i="7"/>
  <c r="E45" i="7"/>
  <c r="C45" i="7"/>
  <c r="B45" i="7"/>
  <c r="E44" i="7"/>
  <c r="C44" i="7"/>
  <c r="B44" i="7"/>
  <c r="E39" i="7"/>
  <c r="C39" i="7"/>
  <c r="B39" i="7"/>
  <c r="E35" i="7"/>
  <c r="C35" i="7"/>
  <c r="E38" i="7"/>
  <c r="C38" i="7"/>
  <c r="B38" i="7"/>
  <c r="E37" i="7"/>
  <c r="C37" i="7"/>
  <c r="B37" i="7"/>
  <c r="E36" i="7"/>
  <c r="C36" i="7"/>
  <c r="B36" i="7"/>
  <c r="E34" i="7"/>
  <c r="C34" i="7"/>
  <c r="B34" i="7"/>
  <c r="E32" i="7"/>
  <c r="C32" i="7"/>
  <c r="B32" i="7"/>
  <c r="E33" i="7"/>
  <c r="C33" i="7"/>
  <c r="B33" i="7"/>
  <c r="E31" i="7"/>
  <c r="C31" i="7"/>
  <c r="B31" i="7"/>
  <c r="E30" i="7"/>
  <c r="C30" i="7"/>
  <c r="B30" i="7"/>
  <c r="E29" i="7"/>
  <c r="C29" i="7"/>
  <c r="B29" i="7"/>
  <c r="C8" i="7"/>
  <c r="B8" i="7"/>
  <c r="E26" i="7"/>
  <c r="C26" i="7"/>
  <c r="B26" i="7"/>
  <c r="E25" i="7"/>
  <c r="C25" i="7"/>
  <c r="B25" i="7"/>
  <c r="E23" i="7"/>
  <c r="C23" i="7"/>
  <c r="B23" i="7"/>
  <c r="E22" i="7"/>
  <c r="C22" i="7"/>
  <c r="B22" i="7"/>
  <c r="E21" i="7"/>
  <c r="C21" i="7"/>
  <c r="B21" i="7"/>
  <c r="C27" i="7"/>
  <c r="B27" i="7"/>
  <c r="E24" i="7"/>
  <c r="C24" i="7"/>
  <c r="B24" i="7"/>
  <c r="E20" i="7"/>
  <c r="C20" i="7"/>
  <c r="B20" i="7"/>
  <c r="E19" i="7"/>
  <c r="C19" i="7"/>
  <c r="B19" i="7"/>
  <c r="C14" i="7"/>
  <c r="B14" i="7"/>
  <c r="E18" i="7"/>
  <c r="C18" i="7"/>
  <c r="B18" i="7"/>
  <c r="E17" i="7"/>
  <c r="C17" i="7"/>
  <c r="B17" i="7"/>
  <c r="E16" i="7"/>
  <c r="C16" i="7"/>
  <c r="B16" i="7"/>
  <c r="E15" i="7"/>
  <c r="C15" i="7"/>
  <c r="B15" i="7"/>
  <c r="E13" i="7"/>
  <c r="C13" i="7"/>
  <c r="B13" i="7"/>
  <c r="E12" i="7"/>
  <c r="C12" i="7"/>
  <c r="B12" i="7"/>
  <c r="E10" i="7"/>
  <c r="C10" i="7"/>
  <c r="B10" i="7"/>
  <c r="E11" i="7"/>
  <c r="C11" i="7"/>
  <c r="B11" i="7"/>
  <c r="E9" i="7"/>
  <c r="C9" i="7"/>
  <c r="B9" i="7"/>
  <c r="E6" i="7"/>
  <c r="C6" i="7"/>
  <c r="B6" i="7"/>
  <c r="B35" i="7"/>
  <c r="E14" i="7"/>
  <c r="F14" i="7" s="1"/>
  <c r="E8" i="7"/>
  <c r="F8" i="7" s="1"/>
  <c r="AI145" i="8" l="1"/>
  <c r="AB145" i="8"/>
  <c r="N145" i="8"/>
  <c r="AI144" i="8"/>
  <c r="AB144" i="8"/>
  <c r="N144" i="8"/>
  <c r="AI143" i="8"/>
  <c r="AB143" i="8"/>
  <c r="N143" i="8"/>
  <c r="AI142" i="8"/>
  <c r="AB142" i="8"/>
  <c r="N142" i="8"/>
  <c r="AI141" i="8"/>
  <c r="AB141" i="8"/>
  <c r="N141" i="8"/>
  <c r="AI140" i="8"/>
  <c r="AB140" i="8"/>
  <c r="N140" i="8"/>
  <c r="AI139" i="8"/>
  <c r="AB139" i="8"/>
  <c r="N139" i="8"/>
  <c r="B139" i="8" s="1"/>
  <c r="AI137" i="8"/>
  <c r="I56" i="7" s="1"/>
  <c r="AB137" i="8"/>
  <c r="K56" i="7" s="1"/>
  <c r="N137" i="8"/>
  <c r="G56" i="7" s="1"/>
  <c r="AI136" i="8"/>
  <c r="AB136" i="8"/>
  <c r="N136" i="8"/>
  <c r="AI135" i="8"/>
  <c r="AB135" i="8"/>
  <c r="N135" i="8"/>
  <c r="AI134" i="8"/>
  <c r="AB134" i="8"/>
  <c r="N134" i="8"/>
  <c r="AI133" i="8"/>
  <c r="AB133" i="8"/>
  <c r="N133" i="8"/>
  <c r="AI132" i="8"/>
  <c r="AB132" i="8"/>
  <c r="N132" i="8"/>
  <c r="AI131" i="8"/>
  <c r="AB131" i="8"/>
  <c r="N131" i="8"/>
  <c r="AI129" i="8"/>
  <c r="AB129" i="8"/>
  <c r="N129" i="8"/>
  <c r="AI127" i="8"/>
  <c r="AB127" i="8"/>
  <c r="N127" i="8"/>
  <c r="AI126" i="8"/>
  <c r="AB126" i="8"/>
  <c r="N126" i="8"/>
  <c r="AI125" i="8"/>
  <c r="AB125" i="8"/>
  <c r="N125" i="8"/>
  <c r="AI124" i="8"/>
  <c r="AB124" i="8"/>
  <c r="N124" i="8"/>
  <c r="AI123" i="8"/>
  <c r="AB123" i="8"/>
  <c r="N123" i="8"/>
  <c r="AI122" i="8"/>
  <c r="AB122" i="8"/>
  <c r="N122" i="8"/>
  <c r="AI121" i="8"/>
  <c r="AB121" i="8"/>
  <c r="N121" i="8"/>
  <c r="AI115" i="8"/>
  <c r="I39" i="7" s="1"/>
  <c r="AB115" i="8"/>
  <c r="K39" i="7" s="1"/>
  <c r="N115" i="8"/>
  <c r="G39" i="7" s="1"/>
  <c r="AI112" i="8"/>
  <c r="I27" i="7" s="1"/>
  <c r="AB112" i="8"/>
  <c r="N112" i="8"/>
  <c r="AI108" i="8"/>
  <c r="I54" i="7" s="1"/>
  <c r="AB108" i="8"/>
  <c r="K54" i="7" s="1"/>
  <c r="N108" i="8"/>
  <c r="G54" i="7" s="1"/>
  <c r="AI106" i="8"/>
  <c r="I38" i="7" s="1"/>
  <c r="AB106" i="8"/>
  <c r="K38" i="7" s="1"/>
  <c r="N106" i="8"/>
  <c r="G38" i="7" s="1"/>
  <c r="AI104" i="8"/>
  <c r="I58" i="7" s="1"/>
  <c r="AB104" i="8"/>
  <c r="K58" i="7" s="1"/>
  <c r="N104" i="8"/>
  <c r="AI103" i="8"/>
  <c r="AB103" i="8"/>
  <c r="N103" i="8"/>
  <c r="AI102" i="8"/>
  <c r="AB102" i="8"/>
  <c r="N102" i="8"/>
  <c r="AI101" i="8"/>
  <c r="AB101" i="8"/>
  <c r="N101" i="8"/>
  <c r="AI100" i="8"/>
  <c r="AB100" i="8"/>
  <c r="N100" i="8"/>
  <c r="AI98" i="8"/>
  <c r="I24" i="7" s="1"/>
  <c r="AB98" i="8"/>
  <c r="K24" i="7" s="1"/>
  <c r="N98" i="8"/>
  <c r="G24" i="7" s="1"/>
  <c r="AI97" i="8"/>
  <c r="I23" i="7" s="1"/>
  <c r="AB97" i="8"/>
  <c r="K23" i="7" s="1"/>
  <c r="N97" i="8"/>
  <c r="G23" i="7" s="1"/>
  <c r="AI96" i="8"/>
  <c r="AB96" i="8"/>
  <c r="N96" i="8"/>
  <c r="AI95" i="8"/>
  <c r="AB95" i="8"/>
  <c r="N95" i="8"/>
  <c r="AI94" i="8"/>
  <c r="AB94" i="8"/>
  <c r="D94" i="8" s="1"/>
  <c r="N94" i="8"/>
  <c r="AI93" i="8"/>
  <c r="AB93" i="8"/>
  <c r="N93" i="8"/>
  <c r="AI92" i="8"/>
  <c r="AB92" i="8"/>
  <c r="N92" i="8"/>
  <c r="AI91" i="8"/>
  <c r="AB91" i="8"/>
  <c r="N91" i="8"/>
  <c r="AI90" i="8"/>
  <c r="AB90" i="8"/>
  <c r="N90" i="8"/>
  <c r="AI89" i="8"/>
  <c r="AB89" i="8"/>
  <c r="N89" i="8"/>
  <c r="AI88" i="8"/>
  <c r="AB88" i="8"/>
  <c r="N88" i="8"/>
  <c r="AI87" i="8"/>
  <c r="AB87" i="8"/>
  <c r="N87" i="8"/>
  <c r="AI86" i="8"/>
  <c r="AB86" i="8"/>
  <c r="N86" i="8"/>
  <c r="AI85" i="8"/>
  <c r="AB85" i="8"/>
  <c r="B85" i="8" s="1"/>
  <c r="N85" i="8"/>
  <c r="AI84" i="8"/>
  <c r="AB84" i="8"/>
  <c r="N84" i="8"/>
  <c r="AI83" i="8"/>
  <c r="AB83" i="8"/>
  <c r="N83" i="8"/>
  <c r="AI82" i="8"/>
  <c r="AB82" i="8"/>
  <c r="N82" i="8"/>
  <c r="AI81" i="8"/>
  <c r="AB81" i="8"/>
  <c r="N81" i="8"/>
  <c r="AI80" i="8"/>
  <c r="AB80" i="8"/>
  <c r="N80" i="8"/>
  <c r="AI79" i="8"/>
  <c r="AB79" i="8"/>
  <c r="N79" i="8"/>
  <c r="AI78" i="8"/>
  <c r="AB78" i="8"/>
  <c r="N78" i="8"/>
  <c r="AI76" i="8"/>
  <c r="AB76" i="8"/>
  <c r="N76" i="8"/>
  <c r="AI75" i="8"/>
  <c r="AB75" i="8"/>
  <c r="N75" i="8"/>
  <c r="AI74" i="8"/>
  <c r="AB74" i="8"/>
  <c r="N74" i="8"/>
  <c r="AI72" i="8"/>
  <c r="AB72" i="8"/>
  <c r="N72" i="8"/>
  <c r="AI71" i="8"/>
  <c r="AB71" i="8"/>
  <c r="N71" i="8"/>
  <c r="AI70" i="8"/>
  <c r="AB70" i="8"/>
  <c r="N70" i="8"/>
  <c r="AI69" i="8"/>
  <c r="AB69" i="8"/>
  <c r="N69" i="8"/>
  <c r="AI67" i="8"/>
  <c r="I61" i="7" s="1"/>
  <c r="AB67" i="8"/>
  <c r="K61" i="7" s="1"/>
  <c r="N67" i="8"/>
  <c r="AI65" i="8"/>
  <c r="AB65" i="8"/>
  <c r="N65" i="8"/>
  <c r="AI64" i="8"/>
  <c r="AB64" i="8"/>
  <c r="N64" i="8"/>
  <c r="AI62" i="8"/>
  <c r="I21" i="7" s="1"/>
  <c r="AB62" i="8"/>
  <c r="K21" i="7" s="1"/>
  <c r="N62" i="8"/>
  <c r="G21" i="7" s="1"/>
  <c r="AI61" i="8"/>
  <c r="I26" i="7" s="1"/>
  <c r="AB61" i="8"/>
  <c r="K26" i="7" s="1"/>
  <c r="N61" i="8"/>
  <c r="AI60" i="8"/>
  <c r="AB60" i="8"/>
  <c r="N60" i="8"/>
  <c r="AI59" i="8"/>
  <c r="AB59" i="8"/>
  <c r="N59" i="8"/>
  <c r="AI57" i="8"/>
  <c r="AB57" i="8"/>
  <c r="N57" i="8"/>
  <c r="AI56" i="8"/>
  <c r="AB56" i="8"/>
  <c r="N56" i="8"/>
  <c r="AI54" i="8"/>
  <c r="AB54" i="8"/>
  <c r="N54" i="8"/>
  <c r="AI53" i="8"/>
  <c r="AB53" i="8"/>
  <c r="N53" i="8"/>
  <c r="AI52" i="8"/>
  <c r="AB52" i="8"/>
  <c r="N52" i="8"/>
  <c r="AI51" i="8"/>
  <c r="AB51" i="8"/>
  <c r="N51" i="8"/>
  <c r="AI50" i="8"/>
  <c r="AB50" i="8"/>
  <c r="N50" i="8"/>
  <c r="AI47" i="8"/>
  <c r="AB47" i="8"/>
  <c r="N47" i="8"/>
  <c r="AI46" i="8"/>
  <c r="AB46" i="8"/>
  <c r="N46" i="8"/>
  <c r="AI45" i="8"/>
  <c r="AB45" i="8"/>
  <c r="N45" i="8"/>
  <c r="AI44" i="8"/>
  <c r="AB44" i="8"/>
  <c r="N44" i="8"/>
  <c r="AI42" i="8"/>
  <c r="I60" i="7" s="1"/>
  <c r="AB42" i="8"/>
  <c r="K60" i="7" s="1"/>
  <c r="N42" i="8"/>
  <c r="G60" i="7" s="1"/>
  <c r="AI41" i="8"/>
  <c r="I59" i="7" s="1"/>
  <c r="AB41" i="8"/>
  <c r="K59" i="7" s="1"/>
  <c r="N41" i="8"/>
  <c r="G59" i="7" s="1"/>
  <c r="AI40" i="8"/>
  <c r="AB40" i="8"/>
  <c r="N40" i="8"/>
  <c r="AI39" i="8"/>
  <c r="AB39" i="8"/>
  <c r="N39" i="8"/>
  <c r="AI38" i="8"/>
  <c r="AB38" i="8"/>
  <c r="N38" i="8"/>
  <c r="AI36" i="8"/>
  <c r="I25" i="7" s="1"/>
  <c r="AB36" i="8"/>
  <c r="K25" i="7" s="1"/>
  <c r="N36" i="8"/>
  <c r="G25" i="7" s="1"/>
  <c r="AI35" i="8"/>
  <c r="AB35" i="8"/>
  <c r="N35" i="8"/>
  <c r="AI34" i="8"/>
  <c r="AB34" i="8"/>
  <c r="N34" i="8"/>
  <c r="AI33" i="8"/>
  <c r="AB33" i="8"/>
  <c r="N33" i="8"/>
  <c r="AI30" i="8"/>
  <c r="AB30" i="8"/>
  <c r="N30" i="8"/>
  <c r="AI29" i="8"/>
  <c r="AB29" i="8"/>
  <c r="N29" i="8"/>
  <c r="AI27" i="8"/>
  <c r="I37" i="7" s="1"/>
  <c r="AB27" i="8"/>
  <c r="K37" i="7" s="1"/>
  <c r="N27" i="8"/>
  <c r="AI26" i="8"/>
  <c r="AB26" i="8"/>
  <c r="N26" i="8"/>
  <c r="AI25" i="8"/>
  <c r="AB25" i="8"/>
  <c r="N25" i="8"/>
  <c r="AI24" i="8"/>
  <c r="AB24" i="8"/>
  <c r="N24" i="8"/>
  <c r="AI23" i="8"/>
  <c r="AB23" i="8"/>
  <c r="N23" i="8"/>
  <c r="AI22" i="8"/>
  <c r="AB22" i="8"/>
  <c r="N22" i="8"/>
  <c r="AI21" i="8"/>
  <c r="AB21" i="8"/>
  <c r="N21" i="8"/>
  <c r="AI19" i="8"/>
  <c r="I22" i="7" s="1"/>
  <c r="AB19" i="8"/>
  <c r="K22" i="7" s="1"/>
  <c r="N19" i="8"/>
  <c r="AI18" i="8"/>
  <c r="AB18" i="8"/>
  <c r="N18" i="8"/>
  <c r="AI17" i="8"/>
  <c r="AB17" i="8"/>
  <c r="N17" i="8"/>
  <c r="AI16" i="8"/>
  <c r="AB16" i="8"/>
  <c r="N16" i="8"/>
  <c r="AI14" i="8"/>
  <c r="I57" i="7" s="1"/>
  <c r="AB14" i="8"/>
  <c r="K57" i="7" s="1"/>
  <c r="N14" i="8"/>
  <c r="AI13" i="8"/>
  <c r="AB13" i="8"/>
  <c r="N13" i="8"/>
  <c r="AI12" i="8"/>
  <c r="AB12" i="8"/>
  <c r="N12" i="8"/>
  <c r="AI11" i="8"/>
  <c r="AB11" i="8"/>
  <c r="N11" i="8"/>
  <c r="AI10" i="8"/>
  <c r="AB10" i="8"/>
  <c r="N10" i="8"/>
  <c r="AI9" i="8"/>
  <c r="AB9" i="8"/>
  <c r="N9" i="8"/>
  <c r="AI8" i="8"/>
  <c r="AB8" i="8"/>
  <c r="N8" i="8"/>
  <c r="AI7" i="8"/>
  <c r="AB7" i="8"/>
  <c r="N7" i="8"/>
  <c r="H7" i="8"/>
  <c r="AI6" i="8"/>
  <c r="AB6" i="8"/>
  <c r="N6" i="8"/>
  <c r="AL4" i="8"/>
  <c r="AL5" i="8" s="1"/>
  <c r="AK4" i="8"/>
  <c r="AJ4" i="8"/>
  <c r="AJ5" i="8" s="1"/>
  <c r="AJ6" i="8" s="1"/>
  <c r="AI4" i="8"/>
  <c r="I36" i="7" s="1"/>
  <c r="AB4" i="8"/>
  <c r="K36" i="7" s="1"/>
  <c r="AA4" i="8"/>
  <c r="Z4" i="8"/>
  <c r="Q4" i="8"/>
  <c r="P4" i="8" s="1"/>
  <c r="N4" i="8"/>
  <c r="AK3" i="8"/>
  <c r="Z3" i="8"/>
  <c r="Y3" i="8"/>
  <c r="P3" i="8"/>
  <c r="O3" i="8"/>
  <c r="AI1" i="8"/>
  <c r="AB1" i="8"/>
  <c r="N1" i="8"/>
  <c r="D79" i="8" l="1"/>
  <c r="D35" i="8"/>
  <c r="D78" i="8"/>
  <c r="B54" i="8"/>
  <c r="B76" i="8"/>
  <c r="D85" i="8"/>
  <c r="D93" i="8"/>
  <c r="D75" i="8"/>
  <c r="B84" i="8"/>
  <c r="K27" i="7"/>
  <c r="L27" i="7" s="1"/>
  <c r="D131" i="8"/>
  <c r="B92" i="8"/>
  <c r="G27" i="7"/>
  <c r="H27" i="7" s="1"/>
  <c r="D11" i="8"/>
  <c r="D22" i="8"/>
  <c r="D52" i="8"/>
  <c r="B59" i="8"/>
  <c r="B126" i="8"/>
  <c r="B142" i="8"/>
  <c r="D23" i="8"/>
  <c r="B131" i="8"/>
  <c r="D61" i="8"/>
  <c r="G26" i="7"/>
  <c r="D104" i="8"/>
  <c r="G58" i="7"/>
  <c r="B14" i="8"/>
  <c r="G57" i="7"/>
  <c r="B27" i="8"/>
  <c r="G37" i="7"/>
  <c r="D67" i="8"/>
  <c r="G61" i="7"/>
  <c r="D4" i="8"/>
  <c r="G36" i="7"/>
  <c r="B19" i="8"/>
  <c r="G22" i="7"/>
  <c r="B61" i="8"/>
  <c r="D80" i="8"/>
  <c r="B60" i="8"/>
  <c r="B75" i="8"/>
  <c r="D40" i="8"/>
  <c r="D124" i="8"/>
  <c r="D123" i="8"/>
  <c r="D59" i="8"/>
  <c r="B53" i="8"/>
  <c r="D19" i="8"/>
  <c r="D87" i="8"/>
  <c r="B16" i="8"/>
  <c r="B24" i="8"/>
  <c r="D30" i="8"/>
  <c r="D39" i="8"/>
  <c r="B78" i="8"/>
  <c r="D83" i="8"/>
  <c r="D135" i="8"/>
  <c r="B144" i="8"/>
  <c r="B25" i="8"/>
  <c r="B91" i="8"/>
  <c r="D139" i="8"/>
  <c r="D9" i="8"/>
  <c r="B11" i="8"/>
  <c r="D53" i="8"/>
  <c r="D62" i="8"/>
  <c r="B100" i="8"/>
  <c r="D126" i="8"/>
  <c r="D27" i="8"/>
  <c r="D72" i="8"/>
  <c r="B96" i="8"/>
  <c r="D115" i="8"/>
  <c r="D8" i="8"/>
  <c r="B22" i="8"/>
  <c r="B38" i="8"/>
  <c r="D57" i="8"/>
  <c r="B67" i="8"/>
  <c r="B94" i="8"/>
  <c r="B112" i="8"/>
  <c r="J27" i="7"/>
  <c r="B123" i="8"/>
  <c r="B17" i="8"/>
  <c r="B30" i="8"/>
  <c r="D41" i="8"/>
  <c r="D51" i="8"/>
  <c r="D76" i="8"/>
  <c r="B87" i="8"/>
  <c r="B103" i="8"/>
  <c r="D144" i="8"/>
  <c r="D12" i="8"/>
  <c r="B46" i="8"/>
  <c r="B134" i="8"/>
  <c r="D16" i="8"/>
  <c r="B40" i="8"/>
  <c r="B62" i="8"/>
  <c r="B70" i="8"/>
  <c r="B86" i="8"/>
  <c r="D91" i="8"/>
  <c r="B102" i="8"/>
  <c r="D143" i="8"/>
  <c r="B41" i="8"/>
  <c r="D44" i="8"/>
  <c r="D88" i="8"/>
  <c r="D95" i="8"/>
  <c r="B104" i="8"/>
  <c r="D108" i="8"/>
  <c r="D134" i="8"/>
  <c r="D142" i="8"/>
  <c r="B33" i="8"/>
  <c r="D127" i="8"/>
  <c r="D36" i="8"/>
  <c r="D47" i="8"/>
  <c r="B51" i="8"/>
  <c r="B52" i="8"/>
  <c r="B69" i="8"/>
  <c r="D71" i="8"/>
  <c r="D84" i="8"/>
  <c r="B115" i="8"/>
  <c r="D132" i="8"/>
  <c r="D140" i="8"/>
  <c r="D6" i="8"/>
  <c r="B136" i="8"/>
  <c r="B4" i="8"/>
  <c r="B12" i="8"/>
  <c r="D14" i="8"/>
  <c r="B35" i="8"/>
  <c r="D38" i="8"/>
  <c r="D56" i="8"/>
  <c r="B83" i="8"/>
  <c r="D103" i="8"/>
  <c r="D64" i="8"/>
  <c r="B8" i="8"/>
  <c r="D46" i="8"/>
  <c r="D70" i="8"/>
  <c r="B80" i="8"/>
  <c r="D97" i="8"/>
  <c r="B97" i="8"/>
  <c r="D137" i="8"/>
  <c r="B137" i="8"/>
  <c r="AA5" i="8"/>
  <c r="Y4" i="8"/>
  <c r="D13" i="8"/>
  <c r="B13" i="8"/>
  <c r="D26" i="8"/>
  <c r="B26" i="8"/>
  <c r="B39" i="8"/>
  <c r="B44" i="8"/>
  <c r="B95" i="8"/>
  <c r="B127" i="8"/>
  <c r="B140" i="8"/>
  <c r="D18" i="8"/>
  <c r="B18" i="8"/>
  <c r="D24" i="8"/>
  <c r="D33" i="8"/>
  <c r="B57" i="8"/>
  <c r="B64" i="8"/>
  <c r="D69" i="8"/>
  <c r="B71" i="8"/>
  <c r="D89" i="8"/>
  <c r="B89" i="8"/>
  <c r="D100" i="8"/>
  <c r="B108" i="8"/>
  <c r="D121" i="8"/>
  <c r="B121" i="8"/>
  <c r="D125" i="8"/>
  <c r="B125" i="8"/>
  <c r="B135" i="8"/>
  <c r="D7" i="8"/>
  <c r="B7" i="8"/>
  <c r="D98" i="8"/>
  <c r="B98" i="8"/>
  <c r="D145" i="8"/>
  <c r="B145" i="8"/>
  <c r="B6" i="8"/>
  <c r="D34" i="8"/>
  <c r="B34" i="8"/>
  <c r="B36" i="8"/>
  <c r="B72" i="8"/>
  <c r="B79" i="8"/>
  <c r="D90" i="8"/>
  <c r="B90" i="8"/>
  <c r="D96" i="8"/>
  <c r="D101" i="8"/>
  <c r="B101" i="8"/>
  <c r="D106" i="8"/>
  <c r="B106" i="8"/>
  <c r="D112" i="8"/>
  <c r="D122" i="8"/>
  <c r="B122" i="8"/>
  <c r="B124" i="8"/>
  <c r="D129" i="8"/>
  <c r="B129" i="8"/>
  <c r="D136" i="8"/>
  <c r="B143" i="8"/>
  <c r="D10" i="8"/>
  <c r="B10" i="8"/>
  <c r="D74" i="8"/>
  <c r="B74" i="8"/>
  <c r="AK5" i="8"/>
  <c r="AL6" i="8"/>
  <c r="AK6" i="8" s="1"/>
  <c r="B21" i="8"/>
  <c r="B23" i="8"/>
  <c r="D25" i="8"/>
  <c r="D29" i="8"/>
  <c r="B29" i="8"/>
  <c r="D45" i="8"/>
  <c r="B47" i="8"/>
  <c r="B56" i="8"/>
  <c r="D65" i="8"/>
  <c r="B65" i="8"/>
  <c r="D86" i="8"/>
  <c r="B88" i="8"/>
  <c r="B132" i="8"/>
  <c r="D141" i="8"/>
  <c r="B141" i="8"/>
  <c r="D133" i="8"/>
  <c r="B133" i="8"/>
  <c r="D42" i="8"/>
  <c r="B42" i="8"/>
  <c r="D81" i="8"/>
  <c r="B81" i="8"/>
  <c r="Q5" i="8"/>
  <c r="O4" i="8"/>
  <c r="B9" i="8"/>
  <c r="D17" i="8"/>
  <c r="D21" i="8"/>
  <c r="B45" i="8"/>
  <c r="D50" i="8"/>
  <c r="B50" i="8"/>
  <c r="D54" i="8"/>
  <c r="D60" i="8"/>
  <c r="D82" i="8"/>
  <c r="B82" i="8"/>
  <c r="D92" i="8"/>
  <c r="D102" i="8"/>
  <c r="B93" i="8"/>
  <c r="AI49" i="8" l="1"/>
  <c r="AI118" i="8"/>
  <c r="I41" i="7" s="1"/>
  <c r="AI111" i="8"/>
  <c r="I8" i="7" s="1"/>
  <c r="J8" i="7" s="1"/>
  <c r="AI114" i="8"/>
  <c r="I35" i="7" s="1"/>
  <c r="AA6" i="8"/>
  <c r="Z5" i="8"/>
  <c r="Y5" i="8"/>
  <c r="P5" i="8"/>
  <c r="N49" i="8" s="1"/>
  <c r="Q6" i="8"/>
  <c r="O5" i="8"/>
  <c r="AI147" i="8"/>
  <c r="I46" i="7" s="1"/>
  <c r="AI107" i="8"/>
  <c r="I17" i="7" s="1"/>
  <c r="AI99" i="8"/>
  <c r="I7" i="7" s="1"/>
  <c r="AI43" i="8"/>
  <c r="I51" i="7" s="1"/>
  <c r="AI110" i="8"/>
  <c r="I29" i="7" s="1"/>
  <c r="AI113" i="8"/>
  <c r="I49" i="7" s="1"/>
  <c r="AI105" i="8"/>
  <c r="I19" i="7" s="1"/>
  <c r="AI73" i="8"/>
  <c r="I16" i="7" s="1"/>
  <c r="AI116" i="8"/>
  <c r="I42" i="7" s="1"/>
  <c r="AI146" i="8"/>
  <c r="I15" i="7" s="1"/>
  <c r="AI138" i="8"/>
  <c r="I12" i="7" s="1"/>
  <c r="AI130" i="8"/>
  <c r="I6" i="7" s="1"/>
  <c r="AI66" i="8"/>
  <c r="I14" i="7" s="1"/>
  <c r="AI58" i="8"/>
  <c r="I9" i="7" s="1"/>
  <c r="AI3" i="8"/>
  <c r="I47" i="7" s="1"/>
  <c r="AI117" i="8"/>
  <c r="I48" i="7" s="1"/>
  <c r="AI109" i="8"/>
  <c r="I45" i="7" s="1"/>
  <c r="AI77" i="8"/>
  <c r="I43" i="7" s="1"/>
  <c r="AI5" i="8"/>
  <c r="I32" i="7" s="1"/>
  <c r="AI31" i="8"/>
  <c r="I18" i="7" s="1"/>
  <c r="AI28" i="8"/>
  <c r="I20" i="7" s="1"/>
  <c r="AI37" i="8"/>
  <c r="I13" i="7" s="1"/>
  <c r="AI55" i="8"/>
  <c r="I52" i="7" s="1"/>
  <c r="AI20" i="8"/>
  <c r="I34" i="7" s="1"/>
  <c r="AI128" i="8"/>
  <c r="I44" i="7" s="1"/>
  <c r="AI48" i="8"/>
  <c r="I33" i="7" s="1"/>
  <c r="AI120" i="8"/>
  <c r="I31" i="7" s="1"/>
  <c r="AI68" i="8"/>
  <c r="I30" i="7" s="1"/>
  <c r="AI63" i="8"/>
  <c r="I53" i="7" s="1"/>
  <c r="AI15" i="8"/>
  <c r="I11" i="7" s="1"/>
  <c r="AI119" i="8"/>
  <c r="I50" i="7" s="1"/>
  <c r="AI32" i="8"/>
  <c r="I10" i="7" s="1"/>
  <c r="P6" i="7"/>
  <c r="AB49" i="8" l="1"/>
  <c r="AB118" i="8"/>
  <c r="K41" i="7" s="1"/>
  <c r="D49" i="8"/>
  <c r="AB111" i="8"/>
  <c r="K8" i="7" s="1"/>
  <c r="L8" i="7" s="1"/>
  <c r="AB114" i="8"/>
  <c r="K35" i="7" s="1"/>
  <c r="N111" i="8"/>
  <c r="G8" i="7" s="1"/>
  <c r="H8" i="7" s="1"/>
  <c r="N114" i="8"/>
  <c r="P6" i="8"/>
  <c r="O6" i="8"/>
  <c r="N118" i="8" s="1"/>
  <c r="G41" i="7" s="1"/>
  <c r="N117" i="8"/>
  <c r="G48" i="7" s="1"/>
  <c r="N109" i="8"/>
  <c r="G45" i="7" s="1"/>
  <c r="N77" i="8"/>
  <c r="G43" i="7" s="1"/>
  <c r="N37" i="8"/>
  <c r="G13" i="7" s="1"/>
  <c r="N128" i="8"/>
  <c r="G44" i="7" s="1"/>
  <c r="N120" i="8"/>
  <c r="G31" i="7" s="1"/>
  <c r="N48" i="8"/>
  <c r="G33" i="7" s="1"/>
  <c r="N32" i="8"/>
  <c r="G10" i="7" s="1"/>
  <c r="N147" i="8"/>
  <c r="G46" i="7" s="1"/>
  <c r="N107" i="8"/>
  <c r="G17" i="7" s="1"/>
  <c r="N99" i="8"/>
  <c r="G7" i="7" s="1"/>
  <c r="N43" i="8"/>
  <c r="G51" i="7" s="1"/>
  <c r="N116" i="8"/>
  <c r="G42" i="7" s="1"/>
  <c r="N68" i="8"/>
  <c r="G30" i="7" s="1"/>
  <c r="N28" i="8"/>
  <c r="G20" i="7" s="1"/>
  <c r="N20" i="8"/>
  <c r="G34" i="7" s="1"/>
  <c r="N119" i="8"/>
  <c r="G50" i="7" s="1"/>
  <c r="N63" i="8"/>
  <c r="G53" i="7" s="1"/>
  <c r="N138" i="8"/>
  <c r="G12" i="7" s="1"/>
  <c r="N146" i="8"/>
  <c r="G15" i="7" s="1"/>
  <c r="N58" i="8"/>
  <c r="G9" i="7" s="1"/>
  <c r="N55" i="8"/>
  <c r="G52" i="7" s="1"/>
  <c r="N31" i="8"/>
  <c r="G18" i="7" s="1"/>
  <c r="N3" i="8"/>
  <c r="G47" i="7" s="1"/>
  <c r="N105" i="8"/>
  <c r="G19" i="7" s="1"/>
  <c r="N15" i="8"/>
  <c r="G11" i="7" s="1"/>
  <c r="N73" i="8"/>
  <c r="G16" i="7" s="1"/>
  <c r="N66" i="8"/>
  <c r="G14" i="7" s="1"/>
  <c r="N130" i="8"/>
  <c r="G6" i="7" s="1"/>
  <c r="N113" i="8"/>
  <c r="G49" i="7" s="1"/>
  <c r="N110" i="8"/>
  <c r="G29" i="7" s="1"/>
  <c r="N5" i="8"/>
  <c r="G32" i="7" s="1"/>
  <c r="AB32" i="8"/>
  <c r="K10" i="7" s="1"/>
  <c r="AB113" i="8"/>
  <c r="K49" i="7" s="1"/>
  <c r="AB147" i="8"/>
  <c r="K46" i="7" s="1"/>
  <c r="AB107" i="8"/>
  <c r="K17" i="7" s="1"/>
  <c r="AB43" i="8"/>
  <c r="K51" i="7" s="1"/>
  <c r="AB110" i="8"/>
  <c r="K29" i="7" s="1"/>
  <c r="AB119" i="8"/>
  <c r="K50" i="7" s="1"/>
  <c r="AB63" i="8"/>
  <c r="K53" i="7" s="1"/>
  <c r="AB55" i="8"/>
  <c r="K52" i="7" s="1"/>
  <c r="AB31" i="8"/>
  <c r="K18" i="7" s="1"/>
  <c r="AB15" i="8"/>
  <c r="K11" i="7" s="1"/>
  <c r="AB146" i="8"/>
  <c r="K15" i="7" s="1"/>
  <c r="AB138" i="8"/>
  <c r="K12" i="7" s="1"/>
  <c r="AB66" i="8"/>
  <c r="K14" i="7" s="1"/>
  <c r="AB58" i="8"/>
  <c r="K9" i="7" s="1"/>
  <c r="AB117" i="8"/>
  <c r="K48" i="7" s="1"/>
  <c r="AB109" i="8"/>
  <c r="K45" i="7" s="1"/>
  <c r="AB28" i="8"/>
  <c r="K20" i="7" s="1"/>
  <c r="AB5" i="8"/>
  <c r="K32" i="7" s="1"/>
  <c r="AB105" i="8"/>
  <c r="K19" i="7" s="1"/>
  <c r="AB116" i="8"/>
  <c r="K42" i="7" s="1"/>
  <c r="AB73" i="8"/>
  <c r="K16" i="7" s="1"/>
  <c r="AB37" i="8"/>
  <c r="K13" i="7" s="1"/>
  <c r="AB3" i="8"/>
  <c r="K47" i="7" s="1"/>
  <c r="AB68" i="8"/>
  <c r="K30" i="7" s="1"/>
  <c r="Z6" i="8"/>
  <c r="Y6" i="8"/>
  <c r="AB120" i="8" s="1"/>
  <c r="K31" i="7" s="1"/>
  <c r="N61" i="7"/>
  <c r="N60" i="7"/>
  <c r="N59" i="7"/>
  <c r="N58" i="7"/>
  <c r="N57" i="7"/>
  <c r="N56" i="7"/>
  <c r="N39" i="7"/>
  <c r="N54" i="7"/>
  <c r="N38" i="7"/>
  <c r="N41" i="7"/>
  <c r="N50" i="7"/>
  <c r="N48" i="7"/>
  <c r="N42" i="7"/>
  <c r="N53" i="7"/>
  <c r="N49" i="7"/>
  <c r="N52" i="7"/>
  <c r="N51" i="7"/>
  <c r="N46" i="7"/>
  <c r="N45" i="7"/>
  <c r="N47" i="7"/>
  <c r="N44" i="7"/>
  <c r="N43" i="7"/>
  <c r="N35" i="7"/>
  <c r="N37" i="7"/>
  <c r="N36" i="7"/>
  <c r="N34" i="7"/>
  <c r="N30" i="7"/>
  <c r="N31" i="7"/>
  <c r="N33" i="7"/>
  <c r="N32" i="7"/>
  <c r="N29" i="7"/>
  <c r="N27" i="7"/>
  <c r="N8" i="7"/>
  <c r="N26" i="7"/>
  <c r="N25" i="7"/>
  <c r="N24" i="7"/>
  <c r="N23" i="7"/>
  <c r="N22" i="7"/>
  <c r="N21" i="7"/>
  <c r="N14" i="7"/>
  <c r="N7" i="7"/>
  <c r="N20" i="7"/>
  <c r="N13" i="7"/>
  <c r="N19" i="7"/>
  <c r="N11" i="7"/>
  <c r="N17" i="7"/>
  <c r="N9" i="7"/>
  <c r="N10" i="7"/>
  <c r="N18" i="7"/>
  <c r="N15" i="7"/>
  <c r="N12" i="7"/>
  <c r="N16" i="7"/>
  <c r="N6" i="7"/>
  <c r="F61" i="7"/>
  <c r="F60" i="7"/>
  <c r="F59" i="7"/>
  <c r="F58" i="7"/>
  <c r="F57" i="7"/>
  <c r="F56" i="7"/>
  <c r="F39" i="7"/>
  <c r="F54" i="7"/>
  <c r="F38" i="7"/>
  <c r="F41" i="7"/>
  <c r="F53" i="7"/>
  <c r="F49" i="7"/>
  <c r="F52" i="7"/>
  <c r="F51" i="7"/>
  <c r="F46" i="7"/>
  <c r="F45" i="7"/>
  <c r="F47" i="7"/>
  <c r="F44" i="7"/>
  <c r="F43" i="7"/>
  <c r="F35" i="7"/>
  <c r="F37" i="7"/>
  <c r="F36" i="7"/>
  <c r="F34" i="7"/>
  <c r="F30" i="7"/>
  <c r="F31" i="7"/>
  <c r="F33" i="7"/>
  <c r="F32" i="7"/>
  <c r="F29" i="7"/>
  <c r="F26" i="7"/>
  <c r="F25" i="7"/>
  <c r="F24" i="7"/>
  <c r="F23" i="7"/>
  <c r="F22" i="7"/>
  <c r="F21" i="7"/>
  <c r="F20" i="7"/>
  <c r="F13" i="7"/>
  <c r="F19" i="7"/>
  <c r="F11" i="7"/>
  <c r="F17" i="7"/>
  <c r="F9" i="7"/>
  <c r="F10" i="7"/>
  <c r="F18" i="7"/>
  <c r="F15" i="7"/>
  <c r="F12" i="7"/>
  <c r="F16" i="7"/>
  <c r="F6" i="7"/>
  <c r="P61" i="7"/>
  <c r="P60" i="7"/>
  <c r="P59" i="7"/>
  <c r="P58" i="7"/>
  <c r="P57" i="7"/>
  <c r="P56" i="7"/>
  <c r="P39" i="7"/>
  <c r="P54" i="7"/>
  <c r="P38" i="7"/>
  <c r="P41" i="7"/>
  <c r="P50" i="7"/>
  <c r="P48" i="7"/>
  <c r="P42" i="7"/>
  <c r="P53" i="7"/>
  <c r="P49" i="7"/>
  <c r="P52" i="7"/>
  <c r="P51" i="7"/>
  <c r="P46" i="7"/>
  <c r="P45" i="7"/>
  <c r="P47" i="7"/>
  <c r="P44" i="7"/>
  <c r="P43" i="7"/>
  <c r="P35" i="7"/>
  <c r="P37" i="7"/>
  <c r="P36" i="7"/>
  <c r="P34" i="7"/>
  <c r="P30" i="7"/>
  <c r="P31" i="7"/>
  <c r="P33" i="7"/>
  <c r="P32" i="7"/>
  <c r="P29" i="7"/>
  <c r="P27" i="7"/>
  <c r="P8" i="7"/>
  <c r="P26" i="7"/>
  <c r="P25" i="7"/>
  <c r="P24" i="7"/>
  <c r="P23" i="7"/>
  <c r="P22" i="7"/>
  <c r="P21" i="7"/>
  <c r="P14" i="7"/>
  <c r="P7" i="7"/>
  <c r="P20" i="7"/>
  <c r="P13" i="7"/>
  <c r="P19" i="7"/>
  <c r="P11" i="7"/>
  <c r="P17" i="7"/>
  <c r="P9" i="7"/>
  <c r="P10" i="7"/>
  <c r="P18" i="7"/>
  <c r="P15" i="7"/>
  <c r="P12" i="7"/>
  <c r="P16" i="7"/>
  <c r="B49" i="8" l="1"/>
  <c r="B111" i="8"/>
  <c r="D111" i="8"/>
  <c r="G35" i="7"/>
  <c r="D114" i="8"/>
  <c r="B114" i="8"/>
  <c r="B118" i="8"/>
  <c r="D118" i="8"/>
  <c r="D107" i="8"/>
  <c r="B107" i="8"/>
  <c r="D113" i="8"/>
  <c r="B113" i="8"/>
  <c r="B55" i="8"/>
  <c r="D55" i="8"/>
  <c r="D68" i="8"/>
  <c r="B68" i="8"/>
  <c r="D58" i="8"/>
  <c r="B58" i="8"/>
  <c r="D116" i="8"/>
  <c r="B116" i="8"/>
  <c r="AB77" i="8"/>
  <c r="D66" i="8"/>
  <c r="B66" i="8"/>
  <c r="D146" i="8"/>
  <c r="B146" i="8"/>
  <c r="B43" i="8"/>
  <c r="D43" i="8"/>
  <c r="AB48" i="8"/>
  <c r="D73" i="8"/>
  <c r="B73" i="8"/>
  <c r="D138" i="8"/>
  <c r="B138" i="8"/>
  <c r="D37" i="8"/>
  <c r="B37" i="8"/>
  <c r="AB130" i="8"/>
  <c r="B15" i="8"/>
  <c r="D15" i="8"/>
  <c r="AB128" i="8"/>
  <c r="D105" i="8"/>
  <c r="B105" i="8"/>
  <c r="B119" i="8"/>
  <c r="D119" i="8"/>
  <c r="D147" i="8"/>
  <c r="B147" i="8"/>
  <c r="D109" i="8"/>
  <c r="B109" i="8"/>
  <c r="AB20" i="8"/>
  <c r="K34" i="7" s="1"/>
  <c r="AB99" i="8"/>
  <c r="K7" i="7" s="1"/>
  <c r="B5" i="8"/>
  <c r="D5" i="8"/>
  <c r="B3" i="8"/>
  <c r="D3" i="8"/>
  <c r="D32" i="8"/>
  <c r="B32" i="8"/>
  <c r="D117" i="8"/>
  <c r="B117" i="8"/>
  <c r="B63" i="8"/>
  <c r="D63" i="8"/>
  <c r="B110" i="8"/>
  <c r="D110" i="8"/>
  <c r="B31" i="8"/>
  <c r="D31" i="8"/>
  <c r="D28" i="8"/>
  <c r="B28" i="8"/>
  <c r="D120" i="8"/>
  <c r="B120" i="8"/>
  <c r="D99" i="8" l="1"/>
  <c r="D128" i="8"/>
  <c r="K44" i="7"/>
  <c r="D20" i="8"/>
  <c r="D77" i="8"/>
  <c r="K43" i="7"/>
  <c r="B20" i="8"/>
  <c r="D48" i="8"/>
  <c r="K33" i="7"/>
  <c r="D130" i="8"/>
  <c r="K6" i="7"/>
  <c r="B99" i="8"/>
  <c r="B77" i="8"/>
  <c r="B48" i="8"/>
  <c r="B130" i="8"/>
  <c r="B128" i="8"/>
  <c r="J56" i="7"/>
  <c r="J41" i="7"/>
  <c r="J39" i="7"/>
  <c r="J35" i="7"/>
  <c r="J54" i="7"/>
  <c r="J38" i="7"/>
  <c r="J58" i="7"/>
  <c r="J24" i="7"/>
  <c r="J23" i="7"/>
  <c r="J61" i="7"/>
  <c r="J21" i="7"/>
  <c r="J26" i="7"/>
  <c r="J60" i="7"/>
  <c r="J59" i="7"/>
  <c r="J25" i="7"/>
  <c r="J37" i="7"/>
  <c r="J22" i="7"/>
  <c r="J57" i="7"/>
  <c r="J36" i="7"/>
  <c r="L56" i="7"/>
  <c r="L41" i="7"/>
  <c r="L39" i="7"/>
  <c r="L35" i="7"/>
  <c r="L54" i="7"/>
  <c r="L38" i="7"/>
  <c r="L58" i="7"/>
  <c r="L24" i="7"/>
  <c r="L23" i="7"/>
  <c r="L61" i="7"/>
  <c r="L21" i="7"/>
  <c r="L26" i="7"/>
  <c r="L60" i="7"/>
  <c r="L59" i="7"/>
  <c r="L25" i="7"/>
  <c r="L37" i="7"/>
  <c r="L22" i="7"/>
  <c r="L57" i="7"/>
  <c r="L36" i="7"/>
  <c r="H39" i="7"/>
  <c r="H35" i="7"/>
  <c r="H54" i="7"/>
  <c r="H38" i="7"/>
  <c r="H58" i="7"/>
  <c r="H24" i="7"/>
  <c r="H23" i="7"/>
  <c r="H61" i="7"/>
  <c r="H21" i="7"/>
  <c r="H26" i="7"/>
  <c r="H60" i="7"/>
  <c r="H59" i="7"/>
  <c r="H25" i="7"/>
  <c r="H37" i="7"/>
  <c r="H22" i="7"/>
  <c r="H57" i="7"/>
  <c r="H36" i="7"/>
  <c r="Q61" i="7" l="1"/>
  <c r="Q39" i="7"/>
  <c r="Q23" i="7"/>
  <c r="Q22" i="7"/>
  <c r="Q37" i="7"/>
  <c r="Q26" i="7"/>
  <c r="Q8" i="7"/>
  <c r="Q36" i="7"/>
  <c r="Q21" i="7"/>
  <c r="Q27" i="7"/>
  <c r="Q24" i="7"/>
  <c r="Q25" i="7"/>
  <c r="Q58" i="7"/>
  <c r="Q59" i="7"/>
  <c r="Q38" i="7"/>
  <c r="Q60" i="7"/>
  <c r="Q54" i="7"/>
  <c r="Q35" i="7"/>
  <c r="Q57" i="7"/>
  <c r="D21" i="7" l="1"/>
  <c r="D60" i="7"/>
  <c r="D25" i="7"/>
  <c r="D27" i="7"/>
  <c r="D58" i="7"/>
  <c r="D59" i="7"/>
  <c r="D37" i="7"/>
  <c r="D39" i="7"/>
  <c r="D54" i="7"/>
  <c r="D22" i="7"/>
  <c r="D23" i="7"/>
  <c r="D57" i="7"/>
  <c r="D36" i="7"/>
  <c r="D35" i="7"/>
  <c r="D8" i="7"/>
  <c r="D38" i="7"/>
  <c r="D24" i="7"/>
  <c r="D61" i="7"/>
  <c r="D26" i="7"/>
  <c r="L6" i="7" l="1"/>
  <c r="L9" i="7"/>
  <c r="H56" i="7"/>
  <c r="Q56" i="7" s="1"/>
  <c r="H6" i="7"/>
  <c r="H32" i="7"/>
  <c r="H52" i="7"/>
  <c r="J6" i="7"/>
  <c r="J42" i="7"/>
  <c r="J33" i="7"/>
  <c r="J46" i="7"/>
  <c r="J50" i="7"/>
  <c r="J45" i="7"/>
  <c r="J16" i="7"/>
  <c r="J51" i="7"/>
  <c r="J32" i="7"/>
  <c r="J47" i="7"/>
  <c r="J53" i="7"/>
  <c r="J43" i="7"/>
  <c r="J19" i="7"/>
  <c r="J48" i="7"/>
  <c r="J12" i="7"/>
  <c r="J11" i="7"/>
  <c r="J20" i="7"/>
  <c r="J13" i="7"/>
  <c r="J9" i="7"/>
  <c r="J30" i="7"/>
  <c r="J44" i="7"/>
  <c r="J18" i="7"/>
  <c r="J52" i="7"/>
  <c r="J7" i="7"/>
  <c r="J17" i="7"/>
  <c r="J49" i="7"/>
  <c r="J15" i="7"/>
  <c r="J34" i="7"/>
  <c r="J10" i="7"/>
  <c r="J14" i="7"/>
  <c r="J29" i="7"/>
  <c r="J31" i="7"/>
  <c r="L11" i="7"/>
  <c r="L20" i="7"/>
  <c r="L13" i="7"/>
  <c r="L30" i="7"/>
  <c r="L42" i="7"/>
  <c r="L44" i="7"/>
  <c r="L32" i="7"/>
  <c r="L51" i="7"/>
  <c r="L53" i="7"/>
  <c r="L43" i="7"/>
  <c r="L19" i="7"/>
  <c r="L45" i="7"/>
  <c r="L48" i="7"/>
  <c r="L12" i="7"/>
  <c r="L34" i="7"/>
  <c r="L10" i="7"/>
  <c r="L33" i="7"/>
  <c r="L14" i="7"/>
  <c r="L29" i="7"/>
  <c r="L31" i="7"/>
  <c r="L46" i="7"/>
  <c r="L47" i="7"/>
  <c r="L18" i="7"/>
  <c r="L52" i="7"/>
  <c r="L16" i="7"/>
  <c r="L7" i="7"/>
  <c r="L17" i="7"/>
  <c r="L49" i="7"/>
  <c r="L50" i="7"/>
  <c r="L15" i="7"/>
  <c r="H34" i="7"/>
  <c r="H10" i="7"/>
  <c r="H33" i="7"/>
  <c r="H14" i="7"/>
  <c r="H29" i="7"/>
  <c r="H41" i="7"/>
  <c r="Q41" i="7" s="1"/>
  <c r="H44" i="7"/>
  <c r="H51" i="7"/>
  <c r="H53" i="7"/>
  <c r="H43" i="7"/>
  <c r="H19" i="7"/>
  <c r="H45" i="7"/>
  <c r="H15" i="7"/>
  <c r="H48" i="7"/>
  <c r="H11" i="7"/>
  <c r="H20" i="7"/>
  <c r="H13" i="7"/>
  <c r="H9" i="7"/>
  <c r="H30" i="7"/>
  <c r="H42" i="7"/>
  <c r="H31" i="7"/>
  <c r="H18" i="7"/>
  <c r="H16" i="7"/>
  <c r="H7" i="7"/>
  <c r="H17" i="7"/>
  <c r="H12" i="7"/>
  <c r="H46" i="7"/>
  <c r="H49" i="7"/>
  <c r="H50" i="7"/>
  <c r="Q29" i="7" l="1"/>
  <c r="Q31" i="7"/>
  <c r="Q30" i="7"/>
  <c r="Q44" i="7"/>
  <c r="Q18" i="7"/>
  <c r="Q17" i="7"/>
  <c r="Q13" i="7"/>
  <c r="Q11" i="7"/>
  <c r="Q19" i="7"/>
  <c r="Q15" i="7"/>
  <c r="Q42" i="7"/>
  <c r="Q20" i="7"/>
  <c r="Q9" i="7"/>
  <c r="Q16" i="7"/>
  <c r="Q49" i="7"/>
  <c r="Q12" i="7"/>
  <c r="Q7" i="7"/>
  <c r="Q52" i="7"/>
  <c r="Q48" i="7"/>
  <c r="Q45" i="7"/>
  <c r="Q43" i="7"/>
  <c r="Q51" i="7"/>
  <c r="Q32" i="7"/>
  <c r="Q14" i="7"/>
  <c r="Q10" i="7"/>
  <c r="Q50" i="7"/>
  <c r="Q53" i="7"/>
  <c r="Q6" i="7"/>
  <c r="Q46" i="7"/>
  <c r="Q33" i="7"/>
  <c r="Q34" i="7"/>
  <c r="H47" i="7"/>
  <c r="Q47" i="7" s="1"/>
  <c r="D56" i="7"/>
  <c r="D15" i="7"/>
  <c r="D53" i="7"/>
  <c r="D44" i="7"/>
  <c r="D48" i="7" l="1"/>
  <c r="D7" i="7"/>
  <c r="D14" i="7"/>
  <c r="D13" i="7"/>
  <c r="D47" i="7"/>
  <c r="D34" i="7"/>
  <c r="D29" i="7"/>
  <c r="D9" i="7"/>
  <c r="D12" i="7"/>
  <c r="D17" i="7"/>
  <c r="D43" i="7"/>
  <c r="D18" i="7"/>
  <c r="D20" i="7"/>
  <c r="D42" i="7"/>
  <c r="D52" i="7"/>
  <c r="D11" i="7"/>
  <c r="D33" i="7"/>
  <c r="D19" i="7"/>
  <c r="D6" i="7"/>
  <c r="D49" i="7"/>
  <c r="D32" i="7"/>
  <c r="D10" i="7"/>
  <c r="D41" i="7"/>
  <c r="D51" i="7"/>
  <c r="D45" i="7"/>
  <c r="D30" i="7"/>
  <c r="D31" i="7"/>
  <c r="D16" i="7"/>
  <c r="D46" i="7"/>
  <c r="D50" i="7"/>
</calcChain>
</file>

<file path=xl/sharedStrings.xml><?xml version="1.0" encoding="utf-8"?>
<sst xmlns="http://schemas.openxmlformats.org/spreadsheetml/2006/main" count="982" uniqueCount="126">
  <si>
    <t>Megansett Harbor</t>
  </si>
  <si>
    <t>West Falmouth Harbor</t>
  </si>
  <si>
    <t>Great Pond</t>
  </si>
  <si>
    <t>Green Pond</t>
  </si>
  <si>
    <t>Bournes Pond</t>
  </si>
  <si>
    <t>Popponesset Bay</t>
  </si>
  <si>
    <t>Three Bays</t>
  </si>
  <si>
    <t>Parkers River</t>
  </si>
  <si>
    <t>Allen Harbor</t>
  </si>
  <si>
    <t>Wychmere Harbor</t>
  </si>
  <si>
    <t>Saquatucket Harbor</t>
  </si>
  <si>
    <t>Taylors Pond/Mill Creek</t>
  </si>
  <si>
    <t>Sulfur Springs/Bucks Creek</t>
  </si>
  <si>
    <t>Town Cove/Nauset Marsh</t>
  </si>
  <si>
    <t>Wellfleet Harbor</t>
  </si>
  <si>
    <t>Rock Harbor</t>
  </si>
  <si>
    <t>Namskaket Creek</t>
  </si>
  <si>
    <t>Sesuit Harbor</t>
  </si>
  <si>
    <t>Barnstable Harbor</t>
  </si>
  <si>
    <t>Sandwich Harbor</t>
  </si>
  <si>
    <t xml:space="preserve">Wild Harbor </t>
  </si>
  <si>
    <t>Herring River (Harwich)</t>
  </si>
  <si>
    <t>Little Namskaket Creek</t>
  </si>
  <si>
    <t>Pocasset River</t>
  </si>
  <si>
    <t>Fiddlers Cove</t>
  </si>
  <si>
    <t>Pocasset Hbr/Red Brook Hbr</t>
  </si>
  <si>
    <t>Rushy Marsh</t>
  </si>
  <si>
    <t>Phinneys Harbor</t>
  </si>
  <si>
    <t>Swan Pond River</t>
  </si>
  <si>
    <t>Hatches Harbor</t>
  </si>
  <si>
    <t>Provincetown Harbor</t>
  </si>
  <si>
    <t>Pamet River</t>
  </si>
  <si>
    <t>Herring River (Eastham)</t>
  </si>
  <si>
    <t>Boat Meadow</t>
  </si>
  <si>
    <t>Quivett Creek</t>
  </si>
  <si>
    <t>Little Sippewisset Marsh</t>
  </si>
  <si>
    <t>Great Sippewisset Creek</t>
  </si>
  <si>
    <t>Red River</t>
  </si>
  <si>
    <t>Chase Garden Creek</t>
  </si>
  <si>
    <t>Quissett Harbor</t>
  </si>
  <si>
    <t>Rands Harbor</t>
  </si>
  <si>
    <t>Falmouth Inner Harbor</t>
  </si>
  <si>
    <t>CWMP Status</t>
  </si>
  <si>
    <t>Total Score</t>
  </si>
  <si>
    <t>Lewis Bay</t>
  </si>
  <si>
    <t>Oyster Pond</t>
  </si>
  <si>
    <t>Centerville River</t>
  </si>
  <si>
    <t>Buttermilk Bay</t>
  </si>
  <si>
    <t>Pleasant Bay</t>
  </si>
  <si>
    <t>Salt Pond</t>
  </si>
  <si>
    <t>Stage Harbor</t>
  </si>
  <si>
    <t>Little Pond</t>
  </si>
  <si>
    <t>Waquoit Bay</t>
  </si>
  <si>
    <t xml:space="preserve">Bass River </t>
  </si>
  <si>
    <t>Regional Watershed Management Opportunity</t>
  </si>
  <si>
    <t>Septic Nitrogen Target</t>
  </si>
  <si>
    <t>Rank</t>
  </si>
  <si>
    <t>MEP Habitat Ranking</t>
  </si>
  <si>
    <t>Ecological Health Section of MEP Technical Reports</t>
  </si>
  <si>
    <t>Values need to be assigned to embayments</t>
  </si>
  <si>
    <t>Values need to be assigned to embayments (subjective or statistic-based ?)</t>
  </si>
  <si>
    <t>Attenuated Nitrogen Load</t>
  </si>
  <si>
    <t>Watershed Nitrogen Load Section of MEP Technical Reports</t>
  </si>
  <si>
    <t>Critical Nutrient Threshold Section of MEP Technical Reports</t>
  </si>
  <si>
    <t>Natural Attenuation</t>
  </si>
  <si>
    <t>2 = Only one municipality in shared watershed contributes significant nitrogen load to embayment (e.g. Great Pond, Falmouth)</t>
  </si>
  <si>
    <t>Priority Ranking Criteria for Major Embayment / Estuary Systems</t>
  </si>
  <si>
    <t>Rank (use median of overall rank ?)</t>
  </si>
  <si>
    <t>Attenuated N Load</t>
  </si>
  <si>
    <t>Median Overall Habitat Rank (MEP)</t>
  </si>
  <si>
    <t>Septic N Target</t>
  </si>
  <si>
    <t>Regional Opportunities</t>
  </si>
  <si>
    <t>quartile</t>
  </si>
  <si>
    <t>bin</t>
  </si>
  <si>
    <t>value</t>
  </si>
  <si>
    <t>rank</t>
  </si>
  <si>
    <t>assign</t>
  </si>
  <si>
    <t>quartile value</t>
  </si>
  <si>
    <t>Total</t>
  </si>
  <si>
    <t># Criteria</t>
  </si>
  <si>
    <t>Group</t>
  </si>
  <si>
    <t/>
  </si>
  <si>
    <t>data</t>
  </si>
  <si>
    <t>assigned rank (data)</t>
  </si>
  <si>
    <t>Watershed</t>
  </si>
  <si>
    <t># of Available Criteria</t>
  </si>
  <si>
    <t>Criterion Weight</t>
  </si>
  <si>
    <t>Criterion</t>
  </si>
  <si>
    <t>Group 1</t>
  </si>
  <si>
    <t>Group 2</t>
  </si>
  <si>
    <t>Group 3</t>
  </si>
  <si>
    <t>Group 4</t>
  </si>
  <si>
    <t>4 = Severe degradation</t>
  </si>
  <si>
    <t>4 = Upper quartile (e.g. &gt;80%)</t>
  </si>
  <si>
    <t>4 = Lower quartile (e.g. &lt;4%)</t>
  </si>
  <si>
    <t>3 = All municipalities in shared watershed contribute significant nitrogen load to embayment (e.g. Lewis Bay, Barnstable/Yarmouth)</t>
  </si>
  <si>
    <t>1 = Watershed wholly in one municipality (e.g. Little Pond, Falmouth)</t>
  </si>
  <si>
    <t>3 = Significant impairment</t>
  </si>
  <si>
    <t>3 = Lower mid quartile (e.g. 4%-11%)</t>
  </si>
  <si>
    <t>3 = Upper mid quartile (e.g. 52%-80%)</t>
  </si>
  <si>
    <t>2 = Lower quartile (e.g. 2,810-9,060 kg-N/yr)</t>
  </si>
  <si>
    <t>2 = Moderate impairment</t>
  </si>
  <si>
    <t>2 = Upper mid quartile (e.g. 11%-21%)</t>
  </si>
  <si>
    <t>2 = Lower mid quartile (e.g. 35%-52%)</t>
  </si>
  <si>
    <t>2 = CWMP filed w/ MEPA</t>
  </si>
  <si>
    <t>1 = CWMP approved and being implemented</t>
  </si>
  <si>
    <t>1 = Lower quartile (e.g. &lt;35%)</t>
  </si>
  <si>
    <t>1 = Upper quartile (e.g. 21%-44%)</t>
  </si>
  <si>
    <t>1 = Healthy habitat conditions</t>
  </si>
  <si>
    <t>1 = Lower quartile (e.g. &lt;2,810 kg-N/yr)</t>
  </si>
  <si>
    <t>3 = Upper mid quartile (e.g. 9,060-25,400 kg-N/yr)</t>
  </si>
  <si>
    <t>4 = Upper quartile (e.g. 25,400-85,000 kg-N/yr)</t>
  </si>
  <si>
    <t>Upper Cape Watersheds</t>
  </si>
  <si>
    <t>Mid Cape Watersheds</t>
  </si>
  <si>
    <t>Lower Cape Watersheds</t>
  </si>
  <si>
    <t>Outer Cape Watersheds</t>
  </si>
  <si>
    <t>Percent Septic N Removal</t>
  </si>
  <si>
    <t>Percent of Aggregated Natural Attenuation</t>
  </si>
  <si>
    <t>4 = Needs Assessment Complete</t>
  </si>
  <si>
    <t>3 = Alternatives Assessment Compete</t>
  </si>
  <si>
    <t>0 = Not Assessed</t>
  </si>
  <si>
    <t xml:space="preserve">Score
</t>
  </si>
  <si>
    <t>Scorton Creek</t>
  </si>
  <si>
    <t>Halls Creek</t>
  </si>
  <si>
    <t>Rank 
1-4</t>
  </si>
  <si>
    <t>Rank 
1-3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</si>
</sst>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b/>
      <sz val="9"/>
      <color theme="1"/>
      <name val="Tahoma"/>
      <family val="2"/>
    </font>
    <font>
      <sz val="9"/>
      <name val="Tahoma"/>
      <family val="2"/>
    </font>
    <font>
      <sz val="9"/>
      <color theme="1"/>
      <name val="Tahoma"/>
      <family val="2"/>
    </font>
    <font>
      <b/>
      <sz val="8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9">
    <xf numFmtId="0" fontId="0" fillId="0" borderId="0"/>
    <xf numFmtId="0" fontId="4" fillId="0" borderId="0"/>
    <xf numFmtId="0" fontId="5" fillId="0" borderId="0"/>
    <xf numFmtId="9" fontId="5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166">
    <xf numFmtId="0" fontId="0" fillId="0" borderId="0" xfId="0"/>
    <xf numFmtId="0" fontId="6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/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7" xfId="0" applyBorder="1"/>
    <xf numFmtId="0" fontId="0" fillId="0" borderId="0" xfId="0" applyBorder="1"/>
    <xf numFmtId="0" fontId="0" fillId="0" borderId="1" xfId="0" applyBorder="1"/>
    <xf numFmtId="0" fontId="5" fillId="0" borderId="7" xfId="0" applyFont="1" applyBorder="1"/>
    <xf numFmtId="0" fontId="5" fillId="0" borderId="0" xfId="0" applyFont="1" applyBorder="1"/>
    <xf numFmtId="0" fontId="5" fillId="0" borderId="1" xfId="0" applyFont="1" applyBorder="1"/>
    <xf numFmtId="0" fontId="0" fillId="0" borderId="8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" fillId="0" borderId="4" xfId="0" applyFont="1" applyBorder="1"/>
    <xf numFmtId="0" fontId="5" fillId="0" borderId="6" xfId="0" applyFont="1" applyBorder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 applyAlignment="1">
      <alignment horizontal="right" indent="7"/>
    </xf>
    <xf numFmtId="0" fontId="0" fillId="2" borderId="0" xfId="0" applyFill="1" applyAlignment="1">
      <alignment horizontal="right" indent="7"/>
    </xf>
    <xf numFmtId="0" fontId="0" fillId="3" borderId="0" xfId="0" applyFill="1" applyAlignment="1">
      <alignment horizontal="right" indent="7"/>
    </xf>
    <xf numFmtId="0" fontId="5" fillId="5" borderId="0" xfId="0" applyFont="1" applyFill="1" applyAlignment="1">
      <alignment horizontal="right" indent="7"/>
    </xf>
    <xf numFmtId="0" fontId="5" fillId="2" borderId="0" xfId="0" applyFont="1" applyFill="1" applyAlignment="1">
      <alignment horizontal="right" indent="7"/>
    </xf>
    <xf numFmtId="0" fontId="5" fillId="4" borderId="0" xfId="0" applyFont="1" applyFill="1" applyAlignment="1">
      <alignment horizontal="right" indent="7"/>
    </xf>
    <xf numFmtId="0" fontId="0" fillId="4" borderId="0" xfId="0" applyFill="1" applyAlignment="1">
      <alignment horizontal="right" indent="7"/>
    </xf>
    <xf numFmtId="0" fontId="5" fillId="3" borderId="0" xfId="0" applyFont="1" applyFill="1" applyBorder="1" applyAlignment="1">
      <alignment horizontal="right" indent="7"/>
    </xf>
    <xf numFmtId="9" fontId="5" fillId="4" borderId="0" xfId="0" applyNumberFormat="1" applyFont="1" applyFill="1" applyAlignment="1">
      <alignment horizontal="right" indent="7"/>
    </xf>
    <xf numFmtId="0" fontId="4" fillId="5" borderId="0" xfId="1" applyFill="1" applyAlignment="1">
      <alignment horizontal="right" indent="7"/>
    </xf>
    <xf numFmtId="0" fontId="4" fillId="4" borderId="0" xfId="1" applyFill="1" applyAlignment="1">
      <alignment horizontal="right" indent="7"/>
    </xf>
    <xf numFmtId="0" fontId="4" fillId="4" borderId="0" xfId="1" applyFill="1" applyAlignment="1">
      <alignment horizontal="center"/>
    </xf>
    <xf numFmtId="0" fontId="4" fillId="4" borderId="0" xfId="1" applyFill="1" applyAlignment="1">
      <alignment horizontal="right"/>
    </xf>
    <xf numFmtId="0" fontId="5" fillId="2" borderId="0" xfId="0" applyFont="1" applyFill="1" applyAlignment="1">
      <alignment horizontal="center"/>
    </xf>
    <xf numFmtId="9" fontId="5" fillId="3" borderId="0" xfId="0" applyNumberFormat="1" applyFont="1" applyFill="1" applyAlignment="1">
      <alignment horizontal="right" indent="7"/>
    </xf>
    <xf numFmtId="0" fontId="5" fillId="4" borderId="0" xfId="0" applyFont="1" applyFill="1" applyAlignment="1">
      <alignment horizontal="center"/>
    </xf>
    <xf numFmtId="0" fontId="5" fillId="0" borderId="0" xfId="0" applyFont="1" applyFill="1" applyBorder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/>
    <xf numFmtId="0" fontId="9" fillId="0" borderId="0" xfId="0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9" fillId="6" borderId="0" xfId="0" applyFont="1" applyFill="1" applyBorder="1" applyAlignment="1">
      <alignment horizontal="center" vertical="center"/>
    </xf>
    <xf numFmtId="0" fontId="10" fillId="6" borderId="0" xfId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1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0" fillId="0" borderId="13" xfId="1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0" fillId="0" borderId="14" xfId="1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10" fillId="6" borderId="2" xfId="1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0" fontId="10" fillId="6" borderId="15" xfId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9" fillId="7" borderId="18" xfId="0" applyFont="1" applyFill="1" applyBorder="1" applyAlignment="1">
      <alignment horizontal="center" vertical="center"/>
    </xf>
    <xf numFmtId="0" fontId="9" fillId="7" borderId="16" xfId="0" applyFont="1" applyFill="1" applyBorder="1" applyAlignment="1">
      <alignment horizontal="center" vertical="center"/>
    </xf>
    <xf numFmtId="0" fontId="7" fillId="6" borderId="26" xfId="0" applyFont="1" applyFill="1" applyBorder="1" applyAlignment="1">
      <alignment horizontal="left" vertical="center" wrapText="1" indent="1"/>
    </xf>
    <xf numFmtId="0" fontId="9" fillId="0" borderId="22" xfId="0" applyFont="1" applyBorder="1" applyAlignment="1">
      <alignment horizontal="left" vertical="center" indent="1"/>
    </xf>
    <xf numFmtId="0" fontId="9" fillId="0" borderId="22" xfId="0" applyFont="1" applyFill="1" applyBorder="1" applyAlignment="1">
      <alignment horizontal="left" vertical="center" indent="1"/>
    </xf>
    <xf numFmtId="0" fontId="9" fillId="0" borderId="23" xfId="0" applyFont="1" applyBorder="1" applyAlignment="1">
      <alignment horizontal="left" vertical="center" indent="1"/>
    </xf>
    <xf numFmtId="0" fontId="9" fillId="0" borderId="25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left" indent="1"/>
    </xf>
    <xf numFmtId="1" fontId="7" fillId="6" borderId="10" xfId="0" applyNumberFormat="1" applyFont="1" applyFill="1" applyBorder="1" applyAlignment="1">
      <alignment vertical="center"/>
    </xf>
    <xf numFmtId="0" fontId="8" fillId="6" borderId="11" xfId="1" applyFont="1" applyFill="1" applyBorder="1" applyAlignment="1">
      <alignment vertical="center" wrapText="1"/>
    </xf>
    <xf numFmtId="1" fontId="7" fillId="8" borderId="17" xfId="0" applyNumberFormat="1" applyFont="1" applyFill="1" applyBorder="1" applyAlignment="1">
      <alignment horizontal="center" vertical="center" wrapText="1"/>
    </xf>
    <xf numFmtId="0" fontId="8" fillId="8" borderId="21" xfId="1" applyFont="1" applyFill="1" applyBorder="1" applyAlignment="1">
      <alignment horizontal="center" vertical="center" wrapText="1"/>
    </xf>
    <xf numFmtId="0" fontId="7" fillId="8" borderId="22" xfId="0" applyFont="1" applyFill="1" applyBorder="1" applyAlignment="1">
      <alignment horizontal="left" vertical="center" wrapText="1" indent="1"/>
    </xf>
    <xf numFmtId="0" fontId="7" fillId="6" borderId="22" xfId="0" applyFont="1" applyFill="1" applyBorder="1" applyAlignment="1">
      <alignment horizontal="left" vertical="center" indent="1"/>
    </xf>
    <xf numFmtId="0" fontId="7" fillId="6" borderId="23" xfId="0" applyFont="1" applyFill="1" applyBorder="1" applyAlignment="1">
      <alignment horizontal="left" vertical="center" wrapText="1" indent="1"/>
    </xf>
    <xf numFmtId="0" fontId="9" fillId="6" borderId="13" xfId="0" applyFont="1" applyFill="1" applyBorder="1" applyAlignment="1">
      <alignment horizontal="center" vertical="center"/>
    </xf>
    <xf numFmtId="0" fontId="10" fillId="6" borderId="13" xfId="1" applyFont="1" applyFill="1" applyBorder="1" applyAlignment="1">
      <alignment horizontal="center" vertical="center"/>
    </xf>
    <xf numFmtId="0" fontId="11" fillId="6" borderId="13" xfId="0" applyFont="1" applyFill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vertical="center" wrapText="1"/>
    </xf>
    <xf numFmtId="0" fontId="11" fillId="6" borderId="27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left" vertical="center" indent="1"/>
    </xf>
    <xf numFmtId="0" fontId="9" fillId="0" borderId="2" xfId="0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9" fillId="7" borderId="19" xfId="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center" vertical="center"/>
    </xf>
    <xf numFmtId="0" fontId="9" fillId="7" borderId="17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left" vertical="center" indent="1"/>
    </xf>
    <xf numFmtId="0" fontId="0" fillId="9" borderId="0" xfId="0" applyFill="1" applyAlignment="1">
      <alignment horizontal="right"/>
    </xf>
    <xf numFmtId="0" fontId="5" fillId="9" borderId="0" xfId="0" applyFont="1" applyFill="1" applyAlignment="1">
      <alignment horizontal="right"/>
    </xf>
    <xf numFmtId="0" fontId="0" fillId="9" borderId="0" xfId="0" applyFill="1" applyAlignment="1">
      <alignment horizontal="right" indent="7"/>
    </xf>
    <xf numFmtId="0" fontId="4" fillId="10" borderId="0" xfId="1" applyFill="1" applyAlignment="1">
      <alignment horizontal="right" indent="7"/>
    </xf>
    <xf numFmtId="0" fontId="0" fillId="10" borderId="0" xfId="0" applyFill="1" applyAlignment="1">
      <alignment horizontal="right" indent="7"/>
    </xf>
    <xf numFmtId="0" fontId="5" fillId="10" borderId="0" xfId="0" applyFont="1" applyFill="1" applyAlignment="1">
      <alignment horizontal="right"/>
    </xf>
    <xf numFmtId="0" fontId="0" fillId="10" borderId="0" xfId="0" applyFill="1" applyAlignment="1">
      <alignment horizontal="right"/>
    </xf>
    <xf numFmtId="0" fontId="7" fillId="6" borderId="2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7" fillId="11" borderId="10" xfId="0" applyNumberFormat="1" applyFont="1" applyFill="1" applyBorder="1" applyAlignment="1">
      <alignment horizontal="center" vertical="center"/>
    </xf>
    <xf numFmtId="0" fontId="11" fillId="8" borderId="9" xfId="0" applyFont="1" applyFill="1" applyBorder="1" applyAlignment="1">
      <alignment horizontal="center" vertical="center" wrapText="1"/>
    </xf>
    <xf numFmtId="0" fontId="11" fillId="8" borderId="11" xfId="0" applyFont="1" applyFill="1" applyBorder="1" applyAlignment="1">
      <alignment horizontal="center" vertical="center" wrapText="1"/>
    </xf>
    <xf numFmtId="9" fontId="11" fillId="8" borderId="9" xfId="0" applyNumberFormat="1" applyFont="1" applyFill="1" applyBorder="1" applyAlignment="1">
      <alignment horizontal="center" vertical="center" wrapText="1"/>
    </xf>
    <xf numFmtId="9" fontId="11" fillId="8" borderId="11" xfId="0" applyNumberFormat="1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 vertical="center" wrapText="1"/>
    </xf>
    <xf numFmtId="0" fontId="7" fillId="11" borderId="9" xfId="0" applyNumberFormat="1" applyFont="1" applyFill="1" applyBorder="1" applyAlignment="1">
      <alignment horizontal="center" vertical="center"/>
    </xf>
    <xf numFmtId="0" fontId="7" fillId="11" borderId="11" xfId="0" applyNumberFormat="1" applyFont="1" applyFill="1" applyBorder="1" applyAlignment="1">
      <alignment horizontal="center" vertical="center"/>
    </xf>
    <xf numFmtId="0" fontId="9" fillId="11" borderId="10" xfId="0" applyFont="1" applyFill="1" applyBorder="1"/>
    <xf numFmtId="0" fontId="9" fillId="12" borderId="24" xfId="0" applyFont="1" applyFill="1" applyBorder="1" applyAlignment="1">
      <alignment horizontal="left" vertical="center" indent="1"/>
    </xf>
    <xf numFmtId="0" fontId="9" fillId="12" borderId="14" xfId="0" applyFont="1" applyFill="1" applyBorder="1" applyAlignment="1">
      <alignment horizontal="center" vertical="center"/>
    </xf>
    <xf numFmtId="0" fontId="10" fillId="12" borderId="14" xfId="1" applyFont="1" applyFill="1" applyBorder="1" applyAlignment="1">
      <alignment horizontal="center" vertical="center"/>
    </xf>
    <xf numFmtId="0" fontId="9" fillId="12" borderId="16" xfId="0" applyFont="1" applyFill="1" applyBorder="1" applyAlignment="1">
      <alignment horizontal="center" vertical="center"/>
    </xf>
    <xf numFmtId="0" fontId="9" fillId="12" borderId="22" xfId="0" applyFont="1" applyFill="1" applyBorder="1" applyAlignment="1">
      <alignment horizontal="left" vertical="center" indent="1"/>
    </xf>
    <xf numFmtId="0" fontId="9" fillId="12" borderId="10" xfId="0" applyFont="1" applyFill="1" applyBorder="1" applyAlignment="1">
      <alignment horizontal="center" vertical="center"/>
    </xf>
    <xf numFmtId="0" fontId="10" fillId="12" borderId="10" xfId="1" applyFont="1" applyFill="1" applyBorder="1" applyAlignment="1">
      <alignment horizontal="center" vertical="center"/>
    </xf>
    <xf numFmtId="0" fontId="9" fillId="12" borderId="11" xfId="0" applyFont="1" applyFill="1" applyBorder="1" applyAlignment="1">
      <alignment horizontal="center" vertical="center"/>
    </xf>
    <xf numFmtId="0" fontId="9" fillId="12" borderId="28" xfId="0" applyFont="1" applyFill="1" applyBorder="1" applyAlignment="1">
      <alignment horizontal="center" vertical="center"/>
    </xf>
    <xf numFmtId="0" fontId="7" fillId="12" borderId="17" xfId="0" applyFont="1" applyFill="1" applyBorder="1" applyAlignment="1">
      <alignment horizontal="center" vertical="center"/>
    </xf>
    <xf numFmtId="0" fontId="9" fillId="12" borderId="29" xfId="0" applyFont="1" applyFill="1" applyBorder="1" applyAlignment="1">
      <alignment horizontal="center" vertical="center"/>
    </xf>
    <xf numFmtId="0" fontId="7" fillId="12" borderId="11" xfId="0" applyFont="1" applyFill="1" applyBorder="1" applyAlignment="1">
      <alignment horizontal="center" vertical="center"/>
    </xf>
    <xf numFmtId="0" fontId="9" fillId="12" borderId="18" xfId="0" applyFont="1" applyFill="1" applyBorder="1" applyAlignment="1">
      <alignment horizontal="center" vertical="center"/>
    </xf>
    <xf numFmtId="0" fontId="9" fillId="12" borderId="27" xfId="0" applyFont="1" applyFill="1" applyBorder="1" applyAlignment="1">
      <alignment horizontal="center" vertical="center"/>
    </xf>
    <xf numFmtId="0" fontId="7" fillId="12" borderId="18" xfId="0" applyFont="1" applyFill="1" applyBorder="1" applyAlignment="1">
      <alignment horizontal="center" vertical="center"/>
    </xf>
    <xf numFmtId="0" fontId="9" fillId="12" borderId="23" xfId="0" applyFont="1" applyFill="1" applyBorder="1" applyAlignment="1">
      <alignment horizontal="left" vertical="center" indent="1"/>
    </xf>
    <xf numFmtId="0" fontId="9" fillId="12" borderId="13" xfId="0" applyFont="1" applyFill="1" applyBorder="1" applyAlignment="1">
      <alignment horizontal="center" vertical="center"/>
    </xf>
    <xf numFmtId="0" fontId="10" fillId="12" borderId="13" xfId="1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" fillId="12" borderId="12" xfId="0" applyFont="1" applyFill="1" applyBorder="1" applyAlignment="1">
      <alignment horizontal="center" vertical="center"/>
    </xf>
    <xf numFmtId="0" fontId="9" fillId="12" borderId="2" xfId="0" applyFont="1" applyFill="1" applyBorder="1" applyAlignment="1">
      <alignment horizontal="center" vertical="center"/>
    </xf>
    <xf numFmtId="0" fontId="9" fillId="12" borderId="19" xfId="0" applyFont="1" applyFill="1" applyBorder="1" applyAlignment="1">
      <alignment horizontal="center" vertical="center"/>
    </xf>
    <xf numFmtId="0" fontId="9" fillId="12" borderId="3" xfId="0" applyFont="1" applyFill="1" applyBorder="1" applyAlignment="1">
      <alignment horizontal="center" vertical="center"/>
    </xf>
    <xf numFmtId="0" fontId="7" fillId="12" borderId="19" xfId="0" applyFont="1" applyFill="1" applyBorder="1" applyAlignment="1">
      <alignment horizontal="center" vertical="center"/>
    </xf>
    <xf numFmtId="0" fontId="7" fillId="12" borderId="16" xfId="0" applyFont="1" applyFill="1" applyBorder="1" applyAlignment="1">
      <alignment horizontal="center" vertical="center"/>
    </xf>
    <xf numFmtId="0" fontId="9" fillId="12" borderId="17" xfId="0" applyFont="1" applyFill="1" applyBorder="1" applyAlignment="1">
      <alignment horizontal="center" vertical="center"/>
    </xf>
    <xf numFmtId="0" fontId="9" fillId="12" borderId="31" xfId="0" applyFont="1" applyFill="1" applyBorder="1" applyAlignment="1">
      <alignment horizontal="center" vertical="center"/>
    </xf>
    <xf numFmtId="0" fontId="9" fillId="12" borderId="0" xfId="0" applyFont="1" applyFill="1" applyBorder="1"/>
    <xf numFmtId="0" fontId="9" fillId="12" borderId="0" xfId="0" applyFont="1" applyFill="1" applyAlignment="1">
      <alignment horizontal="center" vertical="center" wrapText="1"/>
    </xf>
    <xf numFmtId="0" fontId="9" fillId="12" borderId="0" xfId="0" applyFont="1" applyFill="1" applyAlignment="1">
      <alignment horizontal="center" vertical="center"/>
    </xf>
    <xf numFmtId="0" fontId="9" fillId="12" borderId="0" xfId="0" applyFont="1" applyFill="1" applyBorder="1" applyAlignment="1">
      <alignment vertical="center"/>
    </xf>
    <xf numFmtId="0" fontId="9" fillId="12" borderId="0" xfId="0" applyFont="1" applyFill="1" applyAlignment="1">
      <alignment vertical="center"/>
    </xf>
    <xf numFmtId="0" fontId="9" fillId="12" borderId="14" xfId="0" applyFont="1" applyFill="1" applyBorder="1" applyAlignment="1">
      <alignment horizontal="left" indent="1"/>
    </xf>
    <xf numFmtId="0" fontId="9" fillId="12" borderId="14" xfId="0" applyFont="1" applyFill="1" applyBorder="1" applyAlignment="1">
      <alignment horizontal="center"/>
    </xf>
    <xf numFmtId="0" fontId="10" fillId="12" borderId="14" xfId="1" applyFont="1" applyFill="1" applyBorder="1" applyAlignment="1">
      <alignment horizontal="center"/>
    </xf>
    <xf numFmtId="0" fontId="9" fillId="12" borderId="0" xfId="0" applyFont="1" applyFill="1" applyBorder="1" applyAlignment="1">
      <alignment horizontal="center"/>
    </xf>
    <xf numFmtId="0" fontId="7" fillId="12" borderId="0" xfId="0" applyFont="1" applyFill="1" applyBorder="1" applyAlignment="1">
      <alignment horizontal="center"/>
    </xf>
    <xf numFmtId="0" fontId="9" fillId="12" borderId="0" xfId="0" applyFont="1" applyFill="1"/>
    <xf numFmtId="0" fontId="7" fillId="12" borderId="0" xfId="0" applyFont="1" applyFill="1" applyBorder="1" applyAlignment="1">
      <alignment horizontal="center" vertical="center" wrapText="1"/>
    </xf>
    <xf numFmtId="0" fontId="7" fillId="12" borderId="0" xfId="0" applyNumberFormat="1" applyFont="1" applyFill="1" applyBorder="1" applyAlignment="1">
      <alignment horizontal="center" vertical="center"/>
    </xf>
    <xf numFmtId="0" fontId="9" fillId="12" borderId="0" xfId="0" applyFont="1" applyFill="1" applyBorder="1" applyAlignment="1">
      <alignment horizontal="center" vertical="center" wrapText="1"/>
    </xf>
    <xf numFmtId="0" fontId="9" fillId="12" borderId="0" xfId="0" applyFont="1" applyFill="1" applyBorder="1" applyAlignment="1">
      <alignment horizontal="center" vertical="center"/>
    </xf>
    <xf numFmtId="0" fontId="9" fillId="12" borderId="0" xfId="0" applyFont="1" applyFill="1" applyBorder="1" applyAlignment="1">
      <alignment horizontal="left" indent="1"/>
    </xf>
    <xf numFmtId="0" fontId="10" fillId="12" borderId="0" xfId="1" applyFont="1" applyFill="1" applyBorder="1" applyAlignment="1">
      <alignment horizontal="center"/>
    </xf>
  </cellXfs>
  <cellStyles count="9">
    <cellStyle name="Normal" xfId="0" builtinId="0"/>
    <cellStyle name="Normal 2" xfId="1"/>
    <cellStyle name="Normal 2 2" xfId="4"/>
    <cellStyle name="Normal 2 2 2" xfId="7"/>
    <cellStyle name="Normal 2 3" xfId="5"/>
    <cellStyle name="Normal 2 3 2" xfId="8"/>
    <cellStyle name="Normal 2 4" xfId="6"/>
    <cellStyle name="Normal 3" xfId="2"/>
    <cellStyle name="Percent 2" xfId="3"/>
  </cellStyles>
  <dxfs count="0"/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8"/>
  <sheetViews>
    <sheetView tabSelected="1" zoomScale="70" zoomScaleNormal="70" workbookViewId="0">
      <pane xSplit="1" ySplit="2" topLeftCell="B10" activePane="bottomRight" state="frozen"/>
      <selection pane="topRight" activeCell="B1" sqref="B1"/>
      <selection pane="bottomLeft" activeCell="A3" sqref="A3"/>
      <selection pane="bottomRight" activeCell="AR13" sqref="AR13"/>
    </sheetView>
  </sheetViews>
  <sheetFormatPr defaultRowHeight="11.25" x14ac:dyDescent="0.15"/>
  <cols>
    <col min="1" max="1" width="9.140625" style="149"/>
    <col min="2" max="2" width="26" style="81" customWidth="1"/>
    <col min="3" max="3" width="17.140625" style="50" hidden="1" customWidth="1"/>
    <col min="4" max="4" width="17.140625" style="51" hidden="1" customWidth="1"/>
    <col min="5" max="5" width="6.28515625" style="50" bestFit="1" customWidth="1"/>
    <col min="6" max="6" width="5.5703125" style="50" bestFit="1" customWidth="1"/>
    <col min="7" max="7" width="6.28515625" style="50" bestFit="1" customWidth="1"/>
    <col min="8" max="8" width="5.5703125" style="50" bestFit="1" customWidth="1"/>
    <col min="9" max="9" width="6.28515625" style="50" bestFit="1" customWidth="1"/>
    <col min="10" max="10" width="5.5703125" style="50" bestFit="1" customWidth="1"/>
    <col min="11" max="11" width="6.28515625" style="50" bestFit="1" customWidth="1"/>
    <col min="12" max="12" width="5.5703125" style="50" bestFit="1" customWidth="1"/>
    <col min="13" max="13" width="6.28515625" style="50" bestFit="1" customWidth="1"/>
    <col min="14" max="14" width="5.5703125" style="50" bestFit="1" customWidth="1"/>
    <col min="15" max="15" width="6.28515625" style="50" bestFit="1" customWidth="1"/>
    <col min="16" max="16" width="5.5703125" style="50" bestFit="1" customWidth="1"/>
    <col min="17" max="17" width="5.5703125" style="52" bestFit="1" customWidth="1"/>
    <col min="18" max="18" width="9.140625" style="159"/>
    <col min="19" max="34" width="9.140625" style="149"/>
    <col min="35" max="16384" width="9.140625" style="49"/>
  </cols>
  <sheetData>
    <row r="1" spans="1:34" s="149" customFormat="1" x14ac:dyDescent="0.15">
      <c r="B1" s="154"/>
      <c r="C1" s="155"/>
      <c r="D1" s="156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7"/>
      <c r="P1" s="157"/>
      <c r="Q1" s="158"/>
      <c r="R1" s="159"/>
    </row>
    <row r="2" spans="1:34" s="46" customFormat="1" ht="51.75" customHeight="1" x14ac:dyDescent="0.2">
      <c r="A2" s="150"/>
      <c r="B2" s="86" t="s">
        <v>87</v>
      </c>
      <c r="C2" s="84" t="s">
        <v>80</v>
      </c>
      <c r="D2" s="85" t="s">
        <v>85</v>
      </c>
      <c r="E2" s="112" t="s">
        <v>69</v>
      </c>
      <c r="F2" s="113"/>
      <c r="G2" s="112" t="s">
        <v>116</v>
      </c>
      <c r="H2" s="113"/>
      <c r="I2" s="114" t="s">
        <v>117</v>
      </c>
      <c r="J2" s="115"/>
      <c r="K2" s="112" t="s">
        <v>68</v>
      </c>
      <c r="L2" s="113"/>
      <c r="M2" s="112" t="s">
        <v>42</v>
      </c>
      <c r="N2" s="113"/>
      <c r="O2" s="112" t="s">
        <v>71</v>
      </c>
      <c r="P2" s="113"/>
      <c r="Q2" s="160"/>
      <c r="R2" s="162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</row>
    <row r="3" spans="1:34" s="47" customFormat="1" ht="26.1" customHeight="1" x14ac:dyDescent="0.15">
      <c r="A3" s="151"/>
      <c r="B3" s="87" t="s">
        <v>86</v>
      </c>
      <c r="C3" s="82"/>
      <c r="D3" s="83"/>
      <c r="E3" s="118">
        <v>10</v>
      </c>
      <c r="F3" s="120"/>
      <c r="G3" s="118">
        <v>10</v>
      </c>
      <c r="H3" s="119"/>
      <c r="I3" s="111">
        <v>3</v>
      </c>
      <c r="J3" s="111"/>
      <c r="K3" s="118">
        <v>5</v>
      </c>
      <c r="L3" s="119"/>
      <c r="M3" s="111">
        <v>3</v>
      </c>
      <c r="N3" s="119"/>
      <c r="O3" s="111">
        <v>2</v>
      </c>
      <c r="P3" s="119"/>
      <c r="Q3" s="161"/>
      <c r="R3" s="163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</row>
    <row r="4" spans="1:34" s="48" customFormat="1" ht="26.1" customHeight="1" thickBot="1" x14ac:dyDescent="0.25">
      <c r="A4" s="152"/>
      <c r="B4" s="88" t="s">
        <v>84</v>
      </c>
      <c r="C4" s="89"/>
      <c r="D4" s="90"/>
      <c r="E4" s="91" t="s">
        <v>124</v>
      </c>
      <c r="F4" s="92" t="s">
        <v>121</v>
      </c>
      <c r="G4" s="91" t="s">
        <v>124</v>
      </c>
      <c r="H4" s="92" t="s">
        <v>121</v>
      </c>
      <c r="I4" s="91" t="s">
        <v>124</v>
      </c>
      <c r="J4" s="92" t="s">
        <v>121</v>
      </c>
      <c r="K4" s="91" t="s">
        <v>124</v>
      </c>
      <c r="L4" s="92" t="s">
        <v>121</v>
      </c>
      <c r="M4" s="91" t="s">
        <v>124</v>
      </c>
      <c r="N4" s="92" t="s">
        <v>121</v>
      </c>
      <c r="O4" s="91" t="s">
        <v>125</v>
      </c>
      <c r="P4" s="93" t="s">
        <v>121</v>
      </c>
      <c r="Q4" s="92" t="s">
        <v>43</v>
      </c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</row>
    <row r="5" spans="1:34" s="48" customFormat="1" ht="26.25" customHeight="1" thickBot="1" x14ac:dyDescent="0.25">
      <c r="A5" s="152"/>
      <c r="B5" s="76" t="s">
        <v>88</v>
      </c>
      <c r="C5" s="69"/>
      <c r="D5" s="70"/>
      <c r="E5" s="116" t="s">
        <v>112</v>
      </c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7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</row>
    <row r="6" spans="1:34" s="53" customFormat="1" ht="15" customHeight="1" x14ac:dyDescent="0.2">
      <c r="A6" s="153"/>
      <c r="B6" s="121" t="str">
        <f>DataUpdatedUnprotected!A130</f>
        <v>Waquoit Bay</v>
      </c>
      <c r="C6" s="122">
        <f>DataUpdatedUnprotected!C130</f>
        <v>1</v>
      </c>
      <c r="D6" s="123">
        <f t="shared" ref="D6:D27" si="0">IF(COUNT(G6:N6)&gt;0,COUNT(G6:N6),"")</f>
        <v>8</v>
      </c>
      <c r="E6" s="122">
        <f>IF(ISNUMBER(DataUpdatedUnprotected!T130),DataUpdatedUnprotected!T130,"")</f>
        <v>3</v>
      </c>
      <c r="F6" s="124">
        <f t="shared" ref="F6:F27" si="1">IF(ISNUMBER(E$3*E6),E$3*E6,"")</f>
        <v>30</v>
      </c>
      <c r="G6" s="122">
        <f>IF(ISNUMBER(DataUpdatedUnprotected!N130),DataUpdatedUnprotected!N130,"")</f>
        <v>3</v>
      </c>
      <c r="H6" s="124">
        <f t="shared" ref="H6:H27" si="2">IF(ISNUMBER(G$3*G6),G$3*G6,"")</f>
        <v>30</v>
      </c>
      <c r="I6" s="122">
        <f>IF(ISNUMBER(DataUpdatedUnprotected!AI130),DataUpdatedUnprotected!AI130,"")</f>
        <v>2</v>
      </c>
      <c r="J6" s="124">
        <f t="shared" ref="J6:J27" si="3">IF(ISNUMBER(I$3*I6),I$3*I6,"")</f>
        <v>6</v>
      </c>
      <c r="K6" s="122">
        <f>IF(ISNUMBER(DataUpdatedUnprotected!AB130),DataUpdatedUnprotected!AB130,"")</f>
        <v>4</v>
      </c>
      <c r="L6" s="124">
        <f t="shared" ref="L6:L27" si="4">IF(ISNUMBER(K$3*K6),K$3*K6,"")</f>
        <v>20</v>
      </c>
      <c r="M6" s="122">
        <f>IF(ISNUMBER(DataUpdatedUnprotected!AG130),DataUpdatedUnprotected!AG130,"")</f>
        <v>4</v>
      </c>
      <c r="N6" s="124">
        <f t="shared" ref="N6:N27" si="5">IF(ISNUMBER(M$3*M6),M$3*M6,"")</f>
        <v>12</v>
      </c>
      <c r="O6" s="122">
        <f>IF(ISNUMBER(DataUpdatedUnprotected!E130),DataUpdatedUnprotected!E130,"")</f>
        <v>3</v>
      </c>
      <c r="P6" s="129">
        <f t="shared" ref="P6:P27" si="6">IF(ISNUMBER(O$3*O6),O$3*O6,"")</f>
        <v>6</v>
      </c>
      <c r="Q6" s="130">
        <f t="shared" ref="Q6:Q27" si="7">IF(SUM(P6,H6,F6,L6,N6,J6)&gt;0,SUM(P6,H6,F6,L6,N6,J6),"")</f>
        <v>104</v>
      </c>
      <c r="R6" s="152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</row>
    <row r="7" spans="1:34" s="53" customFormat="1" ht="15" customHeight="1" x14ac:dyDescent="0.2">
      <c r="A7" s="153"/>
      <c r="B7" s="125" t="str">
        <f>DataUpdatedUnprotected!A99</f>
        <v>Popponesset Bay</v>
      </c>
      <c r="C7" s="126">
        <f>DataUpdatedUnprotected!C99</f>
        <v>1</v>
      </c>
      <c r="D7" s="127">
        <f t="shared" si="0"/>
        <v>8</v>
      </c>
      <c r="E7" s="126">
        <f>IF(ISNUMBER(DataUpdatedUnprotected!T99),DataUpdatedUnprotected!T99,"")</f>
        <v>3</v>
      </c>
      <c r="F7" s="128">
        <f t="shared" si="1"/>
        <v>30</v>
      </c>
      <c r="G7" s="126">
        <f>IF(ISNUMBER(DataUpdatedUnprotected!N99),DataUpdatedUnprotected!N99,"")</f>
        <v>3</v>
      </c>
      <c r="H7" s="128">
        <f t="shared" si="2"/>
        <v>30</v>
      </c>
      <c r="I7" s="126">
        <f>IF(ISNUMBER(DataUpdatedUnprotected!AI99),DataUpdatedUnprotected!AI99,"")</f>
        <v>1</v>
      </c>
      <c r="J7" s="128">
        <f t="shared" si="3"/>
        <v>3</v>
      </c>
      <c r="K7" s="126">
        <f>IF(ISNUMBER(DataUpdatedUnprotected!AB99),DataUpdatedUnprotected!AB99,"")</f>
        <v>4</v>
      </c>
      <c r="L7" s="128">
        <f t="shared" si="4"/>
        <v>20</v>
      </c>
      <c r="M7" s="126">
        <f>IF(ISNUMBER(DataUpdatedUnprotected!AG99),DataUpdatedUnprotected!AG99,"")</f>
        <v>4</v>
      </c>
      <c r="N7" s="128">
        <f t="shared" si="5"/>
        <v>12</v>
      </c>
      <c r="O7" s="126">
        <f>IF(ISNUMBER(DataUpdatedUnprotected!E99),DataUpdatedUnprotected!E99,"")</f>
        <v>3</v>
      </c>
      <c r="P7" s="131">
        <f t="shared" si="6"/>
        <v>6</v>
      </c>
      <c r="Q7" s="132">
        <f t="shared" si="7"/>
        <v>101</v>
      </c>
      <c r="R7" s="152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</row>
    <row r="8" spans="1:34" s="53" customFormat="1" ht="15" customHeight="1" x14ac:dyDescent="0.2">
      <c r="A8" s="153"/>
      <c r="B8" s="125" t="str">
        <f>DataUpdatedUnprotected!A111</f>
        <v>Salt Pond</v>
      </c>
      <c r="C8" s="126">
        <f>DataUpdatedUnprotected!C111</f>
        <v>1</v>
      </c>
      <c r="D8" s="127">
        <f t="shared" si="0"/>
        <v>8</v>
      </c>
      <c r="E8" s="126">
        <f>IF(ISNUMBER(DataUpdatedUnprotected!T111),DataUpdatedUnprotected!T111,"")</f>
        <v>3</v>
      </c>
      <c r="F8" s="128">
        <f t="shared" si="1"/>
        <v>30</v>
      </c>
      <c r="G8" s="126">
        <f>IF(ISNUMBER(DataUpdatedUnprotected!N111),DataUpdatedUnprotected!N111,"")</f>
        <v>4</v>
      </c>
      <c r="H8" s="128">
        <f t="shared" si="2"/>
        <v>40</v>
      </c>
      <c r="I8" s="126">
        <f>IF(ISNUMBER(DataUpdatedUnprotected!AI111),DataUpdatedUnprotected!AI111,"")</f>
        <v>4</v>
      </c>
      <c r="J8" s="128">
        <f t="shared" si="3"/>
        <v>12</v>
      </c>
      <c r="K8" s="126">
        <f>IF(ISNUMBER(DataUpdatedUnprotected!AB111),DataUpdatedUnprotected!AB111,"")</f>
        <v>1</v>
      </c>
      <c r="L8" s="128">
        <f t="shared" si="4"/>
        <v>5</v>
      </c>
      <c r="M8" s="126">
        <f>IF(ISNUMBER(DataUpdatedUnprotected!AG111),DataUpdatedUnprotected!AG111,"")</f>
        <v>4</v>
      </c>
      <c r="N8" s="128">
        <f t="shared" si="5"/>
        <v>12</v>
      </c>
      <c r="O8" s="126">
        <f>IF(ISNUMBER(DataUpdatedUnprotected!E111),DataUpdatedUnprotected!E111,"")</f>
        <v>1</v>
      </c>
      <c r="P8" s="131">
        <f t="shared" si="6"/>
        <v>2</v>
      </c>
      <c r="Q8" s="132">
        <f t="shared" si="7"/>
        <v>101</v>
      </c>
      <c r="R8" s="152"/>
      <c r="S8" s="153"/>
      <c r="T8" s="152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</row>
    <row r="9" spans="1:34" s="53" customFormat="1" ht="15" customHeight="1" x14ac:dyDescent="0.2">
      <c r="A9" s="153"/>
      <c r="B9" s="125" t="str">
        <f>DataUpdatedUnprotected!A58</f>
        <v>Little Pond</v>
      </c>
      <c r="C9" s="126">
        <f>DataUpdatedUnprotected!C58</f>
        <v>1</v>
      </c>
      <c r="D9" s="127">
        <f t="shared" si="0"/>
        <v>8</v>
      </c>
      <c r="E9" s="126">
        <f>IF(ISNUMBER(DataUpdatedUnprotected!T58),DataUpdatedUnprotected!T58,"")</f>
        <v>3</v>
      </c>
      <c r="F9" s="128">
        <f t="shared" si="1"/>
        <v>30</v>
      </c>
      <c r="G9" s="126">
        <f>IF(ISNUMBER(DataUpdatedUnprotected!N58),DataUpdatedUnprotected!N58,"")</f>
        <v>4</v>
      </c>
      <c r="H9" s="128">
        <f t="shared" si="2"/>
        <v>40</v>
      </c>
      <c r="I9" s="126">
        <f>IF(ISNUMBER(DataUpdatedUnprotected!AI58),DataUpdatedUnprotected!AI58,"")</f>
        <v>2</v>
      </c>
      <c r="J9" s="128">
        <f t="shared" si="3"/>
        <v>6</v>
      </c>
      <c r="K9" s="126">
        <f>IF(ISNUMBER(DataUpdatedUnprotected!AB58),DataUpdatedUnprotected!AB58,"")</f>
        <v>2</v>
      </c>
      <c r="L9" s="128">
        <f t="shared" si="4"/>
        <v>10</v>
      </c>
      <c r="M9" s="126">
        <f>IF(ISNUMBER(DataUpdatedUnprotected!AG58),DataUpdatedUnprotected!AG58,"")</f>
        <v>2</v>
      </c>
      <c r="N9" s="128">
        <f t="shared" si="5"/>
        <v>6</v>
      </c>
      <c r="O9" s="126">
        <f>IF(ISNUMBER(DataUpdatedUnprotected!E58),DataUpdatedUnprotected!E58,"")</f>
        <v>1</v>
      </c>
      <c r="P9" s="131">
        <f t="shared" si="6"/>
        <v>2</v>
      </c>
      <c r="Q9" s="132">
        <f t="shared" si="7"/>
        <v>94</v>
      </c>
      <c r="R9" s="152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</row>
    <row r="10" spans="1:34" s="53" customFormat="1" ht="15" customHeight="1" x14ac:dyDescent="0.2">
      <c r="A10" s="153"/>
      <c r="B10" s="125" t="str">
        <f>DataUpdatedUnprotected!A32</f>
        <v>Great Pond</v>
      </c>
      <c r="C10" s="126">
        <f>DataUpdatedUnprotected!C32</f>
        <v>1</v>
      </c>
      <c r="D10" s="127">
        <f t="shared" si="0"/>
        <v>8</v>
      </c>
      <c r="E10" s="126">
        <f>IF(ISNUMBER(DataUpdatedUnprotected!T32),DataUpdatedUnprotected!T32,"")</f>
        <v>3</v>
      </c>
      <c r="F10" s="128">
        <f t="shared" si="1"/>
        <v>30</v>
      </c>
      <c r="G10" s="126">
        <f>IF(ISNUMBER(DataUpdatedUnprotected!N32),DataUpdatedUnprotected!N32,"")</f>
        <v>3</v>
      </c>
      <c r="H10" s="128">
        <f t="shared" si="2"/>
        <v>30</v>
      </c>
      <c r="I10" s="126">
        <f>IF(ISNUMBER(DataUpdatedUnprotected!AI32),DataUpdatedUnprotected!AI32,"")</f>
        <v>1</v>
      </c>
      <c r="J10" s="128">
        <f t="shared" si="3"/>
        <v>3</v>
      </c>
      <c r="K10" s="126">
        <f>IF(ISNUMBER(DataUpdatedUnprotected!AB32),DataUpdatedUnprotected!AB32,"")</f>
        <v>3</v>
      </c>
      <c r="L10" s="128">
        <f t="shared" si="4"/>
        <v>15</v>
      </c>
      <c r="M10" s="126">
        <f>IF(ISNUMBER(DataUpdatedUnprotected!AG32),DataUpdatedUnprotected!AG32,"")</f>
        <v>2</v>
      </c>
      <c r="N10" s="128">
        <f t="shared" si="5"/>
        <v>6</v>
      </c>
      <c r="O10" s="126">
        <f>IF(ISNUMBER(DataUpdatedUnprotected!E32),DataUpdatedUnprotected!E32,"")</f>
        <v>2</v>
      </c>
      <c r="P10" s="131">
        <f t="shared" si="6"/>
        <v>4</v>
      </c>
      <c r="Q10" s="132">
        <f t="shared" si="7"/>
        <v>88</v>
      </c>
      <c r="R10" s="152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</row>
    <row r="11" spans="1:34" s="53" customFormat="1" ht="15" customHeight="1" x14ac:dyDescent="0.2">
      <c r="A11" s="153"/>
      <c r="B11" s="125" t="str">
        <f>DataUpdatedUnprotected!A15</f>
        <v>Bournes Pond</v>
      </c>
      <c r="C11" s="126">
        <f>DataUpdatedUnprotected!C15</f>
        <v>1</v>
      </c>
      <c r="D11" s="127">
        <f t="shared" si="0"/>
        <v>8</v>
      </c>
      <c r="E11" s="126">
        <f>IF(ISNUMBER(DataUpdatedUnprotected!T15),DataUpdatedUnprotected!T15,"")</f>
        <v>2</v>
      </c>
      <c r="F11" s="128">
        <f t="shared" si="1"/>
        <v>20</v>
      </c>
      <c r="G11" s="126">
        <f>IF(ISNUMBER(DataUpdatedUnprotected!N15),DataUpdatedUnprotected!N15,"")</f>
        <v>4</v>
      </c>
      <c r="H11" s="128">
        <f t="shared" si="2"/>
        <v>40</v>
      </c>
      <c r="I11" s="126">
        <f>IF(ISNUMBER(DataUpdatedUnprotected!AI15),DataUpdatedUnprotected!AI15,"")</f>
        <v>3</v>
      </c>
      <c r="J11" s="128">
        <f t="shared" si="3"/>
        <v>9</v>
      </c>
      <c r="K11" s="126">
        <f>IF(ISNUMBER(DataUpdatedUnprotected!AB15),DataUpdatedUnprotected!AB15,"")</f>
        <v>2</v>
      </c>
      <c r="L11" s="128">
        <f t="shared" si="4"/>
        <v>10</v>
      </c>
      <c r="M11" s="126">
        <f>IF(ISNUMBER(DataUpdatedUnprotected!AG15),DataUpdatedUnprotected!AG15,"")</f>
        <v>2</v>
      </c>
      <c r="N11" s="128">
        <f t="shared" si="5"/>
        <v>6</v>
      </c>
      <c r="O11" s="126">
        <f>IF(ISNUMBER(DataUpdatedUnprotected!E15),DataUpdatedUnprotected!E15,"")</f>
        <v>1</v>
      </c>
      <c r="P11" s="131">
        <f t="shared" si="6"/>
        <v>2</v>
      </c>
      <c r="Q11" s="132">
        <f t="shared" si="7"/>
        <v>87</v>
      </c>
      <c r="R11" s="152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</row>
    <row r="12" spans="1:34" s="53" customFormat="1" ht="15" customHeight="1" x14ac:dyDescent="0.2">
      <c r="A12" s="153"/>
      <c r="B12" s="125" t="str">
        <f>DataUpdatedUnprotected!A138</f>
        <v>West Falmouth Harbor</v>
      </c>
      <c r="C12" s="126">
        <f>DataUpdatedUnprotected!C138</f>
        <v>1</v>
      </c>
      <c r="D12" s="127">
        <f t="shared" si="0"/>
        <v>8</v>
      </c>
      <c r="E12" s="126">
        <f>IF(ISNUMBER(DataUpdatedUnprotected!T138),DataUpdatedUnprotected!T138,"")</f>
        <v>3</v>
      </c>
      <c r="F12" s="128">
        <f t="shared" si="1"/>
        <v>30</v>
      </c>
      <c r="G12" s="126">
        <f>IF(ISNUMBER(DataUpdatedUnprotected!N138),DataUpdatedUnprotected!N138,"")</f>
        <v>2</v>
      </c>
      <c r="H12" s="128">
        <f t="shared" si="2"/>
        <v>20</v>
      </c>
      <c r="I12" s="126">
        <f>IF(ISNUMBER(DataUpdatedUnprotected!AI138),DataUpdatedUnprotected!AI138,"")</f>
        <v>2</v>
      </c>
      <c r="J12" s="128">
        <f t="shared" si="3"/>
        <v>6</v>
      </c>
      <c r="K12" s="126">
        <f>IF(ISNUMBER(DataUpdatedUnprotected!AB138),DataUpdatedUnprotected!AB138,"")</f>
        <v>3</v>
      </c>
      <c r="L12" s="128">
        <f t="shared" si="4"/>
        <v>15</v>
      </c>
      <c r="M12" s="126">
        <f>IF(ISNUMBER(DataUpdatedUnprotected!AG138),DataUpdatedUnprotected!AG138,"")</f>
        <v>4</v>
      </c>
      <c r="N12" s="128">
        <f t="shared" si="5"/>
        <v>12</v>
      </c>
      <c r="O12" s="126">
        <f>IF(ISNUMBER(DataUpdatedUnprotected!E138),DataUpdatedUnprotected!E138,"")</f>
        <v>1</v>
      </c>
      <c r="P12" s="131">
        <f t="shared" si="6"/>
        <v>2</v>
      </c>
      <c r="Q12" s="132">
        <f t="shared" si="7"/>
        <v>85</v>
      </c>
      <c r="R12" s="152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</row>
    <row r="13" spans="1:34" s="53" customFormat="1" ht="15" customHeight="1" x14ac:dyDescent="0.2">
      <c r="A13" s="153"/>
      <c r="B13" s="125" t="str">
        <f>DataUpdatedUnprotected!A37</f>
        <v>Green Pond</v>
      </c>
      <c r="C13" s="126">
        <f>DataUpdatedUnprotected!C37</f>
        <v>1</v>
      </c>
      <c r="D13" s="127">
        <f t="shared" si="0"/>
        <v>8</v>
      </c>
      <c r="E13" s="126">
        <f>IF(ISNUMBER(DataUpdatedUnprotected!T37),DataUpdatedUnprotected!T37,"")</f>
        <v>3</v>
      </c>
      <c r="F13" s="128">
        <f t="shared" si="1"/>
        <v>30</v>
      </c>
      <c r="G13" s="126">
        <f>IF(ISNUMBER(DataUpdatedUnprotected!N37),DataUpdatedUnprotected!N37,"")</f>
        <v>3</v>
      </c>
      <c r="H13" s="128">
        <f t="shared" si="2"/>
        <v>30</v>
      </c>
      <c r="I13" s="126">
        <f>IF(ISNUMBER(DataUpdatedUnprotected!AI37),DataUpdatedUnprotected!AI37,"")</f>
        <v>1</v>
      </c>
      <c r="J13" s="128">
        <f t="shared" si="3"/>
        <v>3</v>
      </c>
      <c r="K13" s="126">
        <f>IF(ISNUMBER(DataUpdatedUnprotected!AB37),DataUpdatedUnprotected!AB37,"")</f>
        <v>2</v>
      </c>
      <c r="L13" s="128">
        <f t="shared" si="4"/>
        <v>10</v>
      </c>
      <c r="M13" s="126">
        <f>IF(ISNUMBER(DataUpdatedUnprotected!AG37),DataUpdatedUnprotected!AG37,"")</f>
        <v>2</v>
      </c>
      <c r="N13" s="128">
        <f t="shared" si="5"/>
        <v>6</v>
      </c>
      <c r="O13" s="126">
        <f>IF(ISNUMBER(DataUpdatedUnprotected!E37),DataUpdatedUnprotected!E37,"")</f>
        <v>1</v>
      </c>
      <c r="P13" s="131">
        <f t="shared" si="6"/>
        <v>2</v>
      </c>
      <c r="Q13" s="132">
        <f t="shared" si="7"/>
        <v>81</v>
      </c>
      <c r="R13" s="152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</row>
    <row r="14" spans="1:34" s="53" customFormat="1" ht="15" customHeight="1" x14ac:dyDescent="0.2">
      <c r="A14" s="153"/>
      <c r="B14" s="125" t="str">
        <f>DataUpdatedUnprotected!A66</f>
        <v>Oyster Pond</v>
      </c>
      <c r="C14" s="126">
        <f>DataUpdatedUnprotected!C66</f>
        <v>1</v>
      </c>
      <c r="D14" s="127">
        <f t="shared" si="0"/>
        <v>8</v>
      </c>
      <c r="E14" s="126">
        <f>IF(ISNUMBER(DataUpdatedUnprotected!T66),DataUpdatedUnprotected!T66,"")</f>
        <v>2</v>
      </c>
      <c r="F14" s="128">
        <f t="shared" si="1"/>
        <v>20</v>
      </c>
      <c r="G14" s="126">
        <f>IF(ISNUMBER(DataUpdatedUnprotected!N66),DataUpdatedUnprotected!N66,"")</f>
        <v>3</v>
      </c>
      <c r="H14" s="128">
        <f t="shared" si="2"/>
        <v>30</v>
      </c>
      <c r="I14" s="126">
        <f>IF(ISNUMBER(DataUpdatedUnprotected!AI66),DataUpdatedUnprotected!AI66,"")</f>
        <v>4</v>
      </c>
      <c r="J14" s="128">
        <f t="shared" si="3"/>
        <v>12</v>
      </c>
      <c r="K14" s="126">
        <f>IF(ISNUMBER(DataUpdatedUnprotected!AB66),DataUpdatedUnprotected!AB66,"")</f>
        <v>1</v>
      </c>
      <c r="L14" s="128">
        <f t="shared" si="4"/>
        <v>5</v>
      </c>
      <c r="M14" s="126">
        <f>IF(ISNUMBER(DataUpdatedUnprotected!AG66),DataUpdatedUnprotected!AG66,"")</f>
        <v>4</v>
      </c>
      <c r="N14" s="128">
        <f t="shared" si="5"/>
        <v>12</v>
      </c>
      <c r="O14" s="126">
        <f>IF(ISNUMBER(DataUpdatedUnprotected!E66),DataUpdatedUnprotected!E66,"")</f>
        <v>1</v>
      </c>
      <c r="P14" s="131">
        <f t="shared" si="6"/>
        <v>2</v>
      </c>
      <c r="Q14" s="132">
        <f t="shared" si="7"/>
        <v>81</v>
      </c>
      <c r="R14" s="152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</row>
    <row r="15" spans="1:34" s="53" customFormat="1" ht="15" customHeight="1" x14ac:dyDescent="0.2">
      <c r="A15" s="153"/>
      <c r="B15" s="125" t="str">
        <f>DataUpdatedUnprotected!A146</f>
        <v xml:space="preserve">Wild Harbor </v>
      </c>
      <c r="C15" s="126">
        <f>DataUpdatedUnprotected!C146</f>
        <v>1</v>
      </c>
      <c r="D15" s="127">
        <f t="shared" si="0"/>
        <v>8</v>
      </c>
      <c r="E15" s="126">
        <f>IF(ISNUMBER(DataUpdatedUnprotected!T146),DataUpdatedUnprotected!T146,"")</f>
        <v>2</v>
      </c>
      <c r="F15" s="128">
        <f t="shared" si="1"/>
        <v>20</v>
      </c>
      <c r="G15" s="126">
        <f>IF(ISNUMBER(DataUpdatedUnprotected!N146),DataUpdatedUnprotected!N146,"")</f>
        <v>2</v>
      </c>
      <c r="H15" s="128">
        <f t="shared" si="2"/>
        <v>20</v>
      </c>
      <c r="I15" s="126">
        <f>IF(ISNUMBER(DataUpdatedUnprotected!AI146),DataUpdatedUnprotected!AI146,"")</f>
        <v>3</v>
      </c>
      <c r="J15" s="128">
        <f t="shared" si="3"/>
        <v>9</v>
      </c>
      <c r="K15" s="126">
        <f>IF(ISNUMBER(DataUpdatedUnprotected!AB146),DataUpdatedUnprotected!AB146,"")</f>
        <v>3</v>
      </c>
      <c r="L15" s="128">
        <f t="shared" si="4"/>
        <v>15</v>
      </c>
      <c r="M15" s="126">
        <f>IF(ISNUMBER(DataUpdatedUnprotected!AG146),DataUpdatedUnprotected!AG146,"")</f>
        <v>4</v>
      </c>
      <c r="N15" s="128">
        <f t="shared" si="5"/>
        <v>12</v>
      </c>
      <c r="O15" s="126">
        <f>IF(ISNUMBER(DataUpdatedUnprotected!E146),DataUpdatedUnprotected!E146,"")</f>
        <v>2</v>
      </c>
      <c r="P15" s="131">
        <f t="shared" si="6"/>
        <v>4</v>
      </c>
      <c r="Q15" s="132">
        <f t="shared" si="7"/>
        <v>80</v>
      </c>
      <c r="R15" s="152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</row>
    <row r="16" spans="1:34" s="53" customFormat="1" ht="15" customHeight="1" x14ac:dyDescent="0.2">
      <c r="A16" s="153"/>
      <c r="B16" s="125" t="str">
        <f>DataUpdatedUnprotected!A73</f>
        <v>Phinneys Harbor</v>
      </c>
      <c r="C16" s="126">
        <f>DataUpdatedUnprotected!C73</f>
        <v>1</v>
      </c>
      <c r="D16" s="127">
        <f t="shared" si="0"/>
        <v>8</v>
      </c>
      <c r="E16" s="126">
        <f>IF(ISNUMBER(DataUpdatedUnprotected!T73),DataUpdatedUnprotected!T73,"")</f>
        <v>1</v>
      </c>
      <c r="F16" s="128">
        <f t="shared" si="1"/>
        <v>10</v>
      </c>
      <c r="G16" s="126">
        <f>IF(ISNUMBER(DataUpdatedUnprotected!N73),DataUpdatedUnprotected!N73,"")</f>
        <v>2</v>
      </c>
      <c r="H16" s="128">
        <f t="shared" si="2"/>
        <v>20</v>
      </c>
      <c r="I16" s="126">
        <f>IF(ISNUMBER(DataUpdatedUnprotected!AI73),DataUpdatedUnprotected!AI73,"")</f>
        <v>3</v>
      </c>
      <c r="J16" s="128">
        <f t="shared" si="3"/>
        <v>9</v>
      </c>
      <c r="K16" s="126">
        <f>IF(ISNUMBER(DataUpdatedUnprotected!AB73),DataUpdatedUnprotected!AB73,"")</f>
        <v>3</v>
      </c>
      <c r="L16" s="128">
        <f t="shared" si="4"/>
        <v>15</v>
      </c>
      <c r="M16" s="126">
        <f>IF(ISNUMBER(DataUpdatedUnprotected!AG73),DataUpdatedUnprotected!AG73,"")</f>
        <v>4</v>
      </c>
      <c r="N16" s="128">
        <f t="shared" si="5"/>
        <v>12</v>
      </c>
      <c r="O16" s="126">
        <f>IF(ISNUMBER(DataUpdatedUnprotected!E73),DataUpdatedUnprotected!E73,"")</f>
        <v>2</v>
      </c>
      <c r="P16" s="131">
        <f t="shared" si="6"/>
        <v>4</v>
      </c>
      <c r="Q16" s="132">
        <f t="shared" si="7"/>
        <v>70</v>
      </c>
      <c r="R16" s="152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</row>
    <row r="17" spans="1:34" s="53" customFormat="1" ht="15" customHeight="1" x14ac:dyDescent="0.2">
      <c r="A17" s="153"/>
      <c r="B17" s="125" t="str">
        <f>DataUpdatedUnprotected!A107</f>
        <v>Rands Harbor</v>
      </c>
      <c r="C17" s="126">
        <f>DataUpdatedUnprotected!C107</f>
        <v>1</v>
      </c>
      <c r="D17" s="127">
        <f t="shared" si="0"/>
        <v>8</v>
      </c>
      <c r="E17" s="126">
        <f>IF(ISNUMBER(DataUpdatedUnprotected!T107),DataUpdatedUnprotected!T107,"")</f>
        <v>2</v>
      </c>
      <c r="F17" s="128">
        <f t="shared" si="1"/>
        <v>20</v>
      </c>
      <c r="G17" s="126">
        <f>IF(ISNUMBER(DataUpdatedUnprotected!N107),DataUpdatedUnprotected!N107,"")</f>
        <v>2</v>
      </c>
      <c r="H17" s="128">
        <f t="shared" si="2"/>
        <v>20</v>
      </c>
      <c r="I17" s="126">
        <f>IF(ISNUMBER(DataUpdatedUnprotected!AI107),DataUpdatedUnprotected!AI107,"")</f>
        <v>3</v>
      </c>
      <c r="J17" s="128">
        <f t="shared" si="3"/>
        <v>9</v>
      </c>
      <c r="K17" s="126">
        <f>IF(ISNUMBER(DataUpdatedUnprotected!AB107),DataUpdatedUnprotected!AB107,"")</f>
        <v>1</v>
      </c>
      <c r="L17" s="128">
        <f t="shared" si="4"/>
        <v>5</v>
      </c>
      <c r="M17" s="126">
        <f>IF(ISNUMBER(DataUpdatedUnprotected!AG107),DataUpdatedUnprotected!AG107,"")</f>
        <v>4</v>
      </c>
      <c r="N17" s="128">
        <f t="shared" si="5"/>
        <v>12</v>
      </c>
      <c r="O17" s="126">
        <f>IF(ISNUMBER(DataUpdatedUnprotected!E107),DataUpdatedUnprotected!E107,"")</f>
        <v>2</v>
      </c>
      <c r="P17" s="131">
        <f t="shared" si="6"/>
        <v>4</v>
      </c>
      <c r="Q17" s="132">
        <f t="shared" si="7"/>
        <v>70</v>
      </c>
      <c r="R17" s="152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</row>
    <row r="18" spans="1:34" s="53" customFormat="1" ht="15" customHeight="1" x14ac:dyDescent="0.2">
      <c r="A18" s="153"/>
      <c r="B18" s="125" t="str">
        <f>DataUpdatedUnprotected!A31</f>
        <v>Fiddlers Cove</v>
      </c>
      <c r="C18" s="126">
        <f>DataUpdatedUnprotected!C31</f>
        <v>1</v>
      </c>
      <c r="D18" s="127">
        <f t="shared" si="0"/>
        <v>8</v>
      </c>
      <c r="E18" s="126">
        <f>IF(ISNUMBER(DataUpdatedUnprotected!T31),DataUpdatedUnprotected!T31,"")</f>
        <v>2</v>
      </c>
      <c r="F18" s="128">
        <f t="shared" si="1"/>
        <v>20</v>
      </c>
      <c r="G18" s="126">
        <f>IF(ISNUMBER(DataUpdatedUnprotected!N31),DataUpdatedUnprotected!N31,"")</f>
        <v>1</v>
      </c>
      <c r="H18" s="128">
        <f t="shared" si="2"/>
        <v>10</v>
      </c>
      <c r="I18" s="126">
        <f>IF(ISNUMBER(DataUpdatedUnprotected!AI31),DataUpdatedUnprotected!AI31,"")</f>
        <v>4</v>
      </c>
      <c r="J18" s="128">
        <f t="shared" si="3"/>
        <v>12</v>
      </c>
      <c r="K18" s="126">
        <f>IF(ISNUMBER(DataUpdatedUnprotected!AB31),DataUpdatedUnprotected!AB31,"")</f>
        <v>1</v>
      </c>
      <c r="L18" s="128">
        <f t="shared" si="4"/>
        <v>5</v>
      </c>
      <c r="M18" s="126">
        <f>IF(ISNUMBER(DataUpdatedUnprotected!AG31),DataUpdatedUnprotected!AG31,"")</f>
        <v>4</v>
      </c>
      <c r="N18" s="128">
        <f t="shared" si="5"/>
        <v>12</v>
      </c>
      <c r="O18" s="126">
        <f>IF(ISNUMBER(DataUpdatedUnprotected!E31),DataUpdatedUnprotected!E31,"")</f>
        <v>2</v>
      </c>
      <c r="P18" s="131">
        <f t="shared" si="6"/>
        <v>4</v>
      </c>
      <c r="Q18" s="132">
        <f t="shared" si="7"/>
        <v>63</v>
      </c>
      <c r="R18" s="152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</row>
    <row r="19" spans="1:34" s="53" customFormat="1" ht="15" customHeight="1" x14ac:dyDescent="0.2">
      <c r="A19" s="153"/>
      <c r="B19" s="125" t="str">
        <f>DataUpdatedUnprotected!A105</f>
        <v>Quissett Harbor</v>
      </c>
      <c r="C19" s="126">
        <f>DataUpdatedUnprotected!C105</f>
        <v>1</v>
      </c>
      <c r="D19" s="127">
        <f t="shared" si="0"/>
        <v>8</v>
      </c>
      <c r="E19" s="126">
        <f>IF(ISNUMBER(DataUpdatedUnprotected!T105),DataUpdatedUnprotected!T105,"")</f>
        <v>2</v>
      </c>
      <c r="F19" s="128">
        <f t="shared" si="1"/>
        <v>20</v>
      </c>
      <c r="G19" s="126">
        <f>IF(ISNUMBER(DataUpdatedUnprotected!N105),DataUpdatedUnprotected!N105,"")</f>
        <v>1</v>
      </c>
      <c r="H19" s="128">
        <f t="shared" si="2"/>
        <v>10</v>
      </c>
      <c r="I19" s="126">
        <f>IF(ISNUMBER(DataUpdatedUnprotected!AI105),DataUpdatedUnprotected!AI105,"")</f>
        <v>4</v>
      </c>
      <c r="J19" s="128">
        <f t="shared" si="3"/>
        <v>12</v>
      </c>
      <c r="K19" s="126">
        <f>IF(ISNUMBER(DataUpdatedUnprotected!AB105),DataUpdatedUnprotected!AB105,"")</f>
        <v>1</v>
      </c>
      <c r="L19" s="128">
        <f t="shared" si="4"/>
        <v>5</v>
      </c>
      <c r="M19" s="126">
        <f>IF(ISNUMBER(DataUpdatedUnprotected!AG105),DataUpdatedUnprotected!AG105,"")</f>
        <v>4</v>
      </c>
      <c r="N19" s="128">
        <f t="shared" si="5"/>
        <v>12</v>
      </c>
      <c r="O19" s="126">
        <f>IF(ISNUMBER(DataUpdatedUnprotected!E105),DataUpdatedUnprotected!E105,"")</f>
        <v>1</v>
      </c>
      <c r="P19" s="131">
        <f t="shared" si="6"/>
        <v>2</v>
      </c>
      <c r="Q19" s="132">
        <f t="shared" si="7"/>
        <v>61</v>
      </c>
      <c r="R19" s="152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</row>
    <row r="20" spans="1:34" s="53" customFormat="1" ht="15" customHeight="1" x14ac:dyDescent="0.2">
      <c r="A20" s="153"/>
      <c r="B20" s="125" t="str">
        <f>DataUpdatedUnprotected!A28</f>
        <v>Falmouth Inner Harbor</v>
      </c>
      <c r="C20" s="126">
        <f>DataUpdatedUnprotected!C28</f>
        <v>1</v>
      </c>
      <c r="D20" s="127">
        <f t="shared" si="0"/>
        <v>8</v>
      </c>
      <c r="E20" s="126">
        <f>IF(ISNUMBER(DataUpdatedUnprotected!T28),DataUpdatedUnprotected!T28,"")</f>
        <v>2</v>
      </c>
      <c r="F20" s="128">
        <f t="shared" si="1"/>
        <v>20</v>
      </c>
      <c r="G20" s="126">
        <f>IF(ISNUMBER(DataUpdatedUnprotected!N28),DataUpdatedUnprotected!N28,"")</f>
        <v>1</v>
      </c>
      <c r="H20" s="128">
        <f t="shared" si="2"/>
        <v>10</v>
      </c>
      <c r="I20" s="126">
        <f>IF(ISNUMBER(DataUpdatedUnprotected!AI28),DataUpdatedUnprotected!AI28,"")</f>
        <v>2</v>
      </c>
      <c r="J20" s="128">
        <f t="shared" si="3"/>
        <v>6</v>
      </c>
      <c r="K20" s="126">
        <f>IF(ISNUMBER(DataUpdatedUnprotected!AB28),DataUpdatedUnprotected!AB28,"")</f>
        <v>1</v>
      </c>
      <c r="L20" s="128">
        <f t="shared" si="4"/>
        <v>5</v>
      </c>
      <c r="M20" s="126">
        <f>IF(ISNUMBER(DataUpdatedUnprotected!AG28),DataUpdatedUnprotected!AG28,"")</f>
        <v>2</v>
      </c>
      <c r="N20" s="128">
        <f t="shared" si="5"/>
        <v>6</v>
      </c>
      <c r="O20" s="126">
        <f>IF(ISNUMBER(DataUpdatedUnprotected!E28),DataUpdatedUnprotected!E28,"")</f>
        <v>1</v>
      </c>
      <c r="P20" s="131">
        <f t="shared" si="6"/>
        <v>2</v>
      </c>
      <c r="Q20" s="132">
        <f t="shared" si="7"/>
        <v>49</v>
      </c>
      <c r="R20" s="152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</row>
    <row r="21" spans="1:34" s="53" customFormat="1" ht="15" customHeight="1" x14ac:dyDescent="0.2">
      <c r="A21" s="153"/>
      <c r="B21" s="78" t="str">
        <f>DataUpdatedUnprotected!A62</f>
        <v>Megansett Harbor</v>
      </c>
      <c r="C21" s="56">
        <f>DataUpdatedUnprotected!C62</f>
        <v>1</v>
      </c>
      <c r="D21" s="57">
        <f t="shared" si="0"/>
        <v>2</v>
      </c>
      <c r="E21" s="58" t="str">
        <f>IF(ISNUMBER(DataUpdatedUnprotected!T62),DataUpdatedUnprotected!T62,"")</f>
        <v/>
      </c>
      <c r="F21" s="73" t="str">
        <f t="shared" si="1"/>
        <v/>
      </c>
      <c r="G21" s="58" t="str">
        <f>IF(ISNUMBER(DataUpdatedUnprotected!N62),DataUpdatedUnprotected!N62,"")</f>
        <v/>
      </c>
      <c r="H21" s="73" t="str">
        <f t="shared" si="2"/>
        <v/>
      </c>
      <c r="I21" s="58" t="str">
        <f>IF(ISNUMBER(DataUpdatedUnprotected!AI62),DataUpdatedUnprotected!AI62,"")</f>
        <v/>
      </c>
      <c r="J21" s="73" t="str">
        <f t="shared" si="3"/>
        <v/>
      </c>
      <c r="K21" s="58" t="str">
        <f>IF(ISNUMBER(DataUpdatedUnprotected!AB62),DataUpdatedUnprotected!AB62,"")</f>
        <v/>
      </c>
      <c r="L21" s="73" t="str">
        <f t="shared" si="4"/>
        <v/>
      </c>
      <c r="M21" s="126">
        <v>0</v>
      </c>
      <c r="N21" s="128">
        <f t="shared" si="5"/>
        <v>0</v>
      </c>
      <c r="O21" s="126">
        <f>IF(ISNUMBER(DataUpdatedUnprotected!E62),DataUpdatedUnprotected!E62,"")</f>
        <v>3</v>
      </c>
      <c r="P21" s="131">
        <f t="shared" si="6"/>
        <v>6</v>
      </c>
      <c r="Q21" s="132">
        <f t="shared" si="7"/>
        <v>6</v>
      </c>
      <c r="R21" s="152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</row>
    <row r="22" spans="1:34" s="53" customFormat="1" ht="15" customHeight="1" x14ac:dyDescent="0.2">
      <c r="A22" s="153"/>
      <c r="B22" s="78" t="str">
        <f>DataUpdatedUnprotected!A19</f>
        <v>Buttermilk Bay</v>
      </c>
      <c r="C22" s="56">
        <f>DataUpdatedUnprotected!C19</f>
        <v>1</v>
      </c>
      <c r="D22" s="57">
        <f t="shared" si="0"/>
        <v>2</v>
      </c>
      <c r="E22" s="58" t="str">
        <f>IF(ISNUMBER(DataUpdatedUnprotected!T19),DataUpdatedUnprotected!T19,"")</f>
        <v/>
      </c>
      <c r="F22" s="73" t="str">
        <f t="shared" si="1"/>
        <v/>
      </c>
      <c r="G22" s="58" t="str">
        <f>IF(ISNUMBER(DataUpdatedUnprotected!N19),DataUpdatedUnprotected!N19,"")</f>
        <v/>
      </c>
      <c r="H22" s="73" t="str">
        <f t="shared" si="2"/>
        <v/>
      </c>
      <c r="I22" s="58" t="str">
        <f>IF(ISNUMBER(DataUpdatedUnprotected!AI19),DataUpdatedUnprotected!AI19,"")</f>
        <v/>
      </c>
      <c r="J22" s="73" t="str">
        <f t="shared" si="3"/>
        <v/>
      </c>
      <c r="K22" s="58" t="str">
        <f>IF(ISNUMBER(DataUpdatedUnprotected!AB19),DataUpdatedUnprotected!AB19,"")</f>
        <v/>
      </c>
      <c r="L22" s="73" t="str">
        <f t="shared" si="4"/>
        <v/>
      </c>
      <c r="M22" s="126">
        <v>0</v>
      </c>
      <c r="N22" s="128">
        <f t="shared" si="5"/>
        <v>0</v>
      </c>
      <c r="O22" s="126">
        <f>IF(ISNUMBER(DataUpdatedUnprotected!E19),DataUpdatedUnprotected!E19,"")</f>
        <v>2</v>
      </c>
      <c r="P22" s="131">
        <f t="shared" si="6"/>
        <v>4</v>
      </c>
      <c r="Q22" s="132">
        <f t="shared" si="7"/>
        <v>4</v>
      </c>
      <c r="R22" s="152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</row>
    <row r="23" spans="1:34" s="53" customFormat="1" ht="15" customHeight="1" x14ac:dyDescent="0.2">
      <c r="A23" s="153"/>
      <c r="B23" s="77" t="str">
        <f>DataUpdatedUnprotected!A97</f>
        <v>Pocasset Hbr/Red Brook Hbr</v>
      </c>
      <c r="C23" s="56">
        <f>DataUpdatedUnprotected!C97</f>
        <v>1</v>
      </c>
      <c r="D23" s="57">
        <f t="shared" si="0"/>
        <v>2</v>
      </c>
      <c r="E23" s="58" t="str">
        <f>IF(ISNUMBER(DataUpdatedUnprotected!T97),DataUpdatedUnprotected!T97,"")</f>
        <v/>
      </c>
      <c r="F23" s="73" t="str">
        <f t="shared" si="1"/>
        <v/>
      </c>
      <c r="G23" s="58" t="str">
        <f>IF(ISNUMBER(DataUpdatedUnprotected!N97),DataUpdatedUnprotected!N97,"")</f>
        <v/>
      </c>
      <c r="H23" s="73" t="str">
        <f t="shared" si="2"/>
        <v/>
      </c>
      <c r="I23" s="58" t="str">
        <f>IF(ISNUMBER(DataUpdatedUnprotected!AI97),DataUpdatedUnprotected!AI97,"")</f>
        <v/>
      </c>
      <c r="J23" s="73" t="str">
        <f t="shared" si="3"/>
        <v/>
      </c>
      <c r="K23" s="58" t="str">
        <f>IF(ISNUMBER(DataUpdatedUnprotected!AB97),DataUpdatedUnprotected!AB97,"")</f>
        <v/>
      </c>
      <c r="L23" s="73" t="str">
        <f t="shared" si="4"/>
        <v/>
      </c>
      <c r="M23" s="126">
        <v>0</v>
      </c>
      <c r="N23" s="128">
        <f t="shared" si="5"/>
        <v>0</v>
      </c>
      <c r="O23" s="126">
        <f>IF(ISNUMBER(DataUpdatedUnprotected!E97),DataUpdatedUnprotected!E97,"")</f>
        <v>2</v>
      </c>
      <c r="P23" s="131">
        <f t="shared" si="6"/>
        <v>4</v>
      </c>
      <c r="Q23" s="132">
        <f t="shared" si="7"/>
        <v>4</v>
      </c>
      <c r="R23" s="152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</row>
    <row r="24" spans="1:34" s="53" customFormat="1" ht="15" customHeight="1" x14ac:dyDescent="0.2">
      <c r="A24" s="153"/>
      <c r="B24" s="77" t="str">
        <f>DataUpdatedUnprotected!A98</f>
        <v>Pocasset River</v>
      </c>
      <c r="C24" s="56">
        <f>DataUpdatedUnprotected!C98</f>
        <v>1</v>
      </c>
      <c r="D24" s="57">
        <f t="shared" si="0"/>
        <v>2</v>
      </c>
      <c r="E24" s="58" t="str">
        <f>IF(ISNUMBER(DataUpdatedUnprotected!T98),DataUpdatedUnprotected!T98,"")</f>
        <v/>
      </c>
      <c r="F24" s="73" t="str">
        <f t="shared" si="1"/>
        <v/>
      </c>
      <c r="G24" s="58" t="str">
        <f>IF(ISNUMBER(DataUpdatedUnprotected!N98),DataUpdatedUnprotected!N98,"")</f>
        <v/>
      </c>
      <c r="H24" s="73" t="str">
        <f t="shared" si="2"/>
        <v/>
      </c>
      <c r="I24" s="58" t="str">
        <f>IF(ISNUMBER(DataUpdatedUnprotected!AI98),DataUpdatedUnprotected!AI98,"")</f>
        <v/>
      </c>
      <c r="J24" s="73" t="str">
        <f t="shared" si="3"/>
        <v/>
      </c>
      <c r="K24" s="58" t="str">
        <f>IF(ISNUMBER(DataUpdatedUnprotected!AB98),DataUpdatedUnprotected!AB98,"")</f>
        <v/>
      </c>
      <c r="L24" s="73" t="str">
        <f t="shared" si="4"/>
        <v/>
      </c>
      <c r="M24" s="126">
        <v>0</v>
      </c>
      <c r="N24" s="128">
        <f t="shared" si="5"/>
        <v>0</v>
      </c>
      <c r="O24" s="126">
        <f>IF(ISNUMBER(DataUpdatedUnprotected!E98),DataUpdatedUnprotected!E98,"")</f>
        <v>2</v>
      </c>
      <c r="P24" s="131">
        <f t="shared" si="6"/>
        <v>4</v>
      </c>
      <c r="Q24" s="132">
        <f t="shared" si="7"/>
        <v>4</v>
      </c>
      <c r="R24" s="152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</row>
    <row r="25" spans="1:34" s="53" customFormat="1" ht="15" customHeight="1" x14ac:dyDescent="0.2">
      <c r="A25" s="153"/>
      <c r="B25" s="77" t="str">
        <f>DataUpdatedUnprotected!A36</f>
        <v>Great Sippewisset Creek</v>
      </c>
      <c r="C25" s="56">
        <f>DataUpdatedUnprotected!C36</f>
        <v>1</v>
      </c>
      <c r="D25" s="57">
        <f t="shared" si="0"/>
        <v>2</v>
      </c>
      <c r="E25" s="58" t="str">
        <f>IF(ISNUMBER(DataUpdatedUnprotected!T36),DataUpdatedUnprotected!T36,"")</f>
        <v/>
      </c>
      <c r="F25" s="73" t="str">
        <f t="shared" si="1"/>
        <v/>
      </c>
      <c r="G25" s="58" t="str">
        <f>IF(ISNUMBER(DataUpdatedUnprotected!N36),DataUpdatedUnprotected!N36,"")</f>
        <v/>
      </c>
      <c r="H25" s="73" t="str">
        <f t="shared" si="2"/>
        <v/>
      </c>
      <c r="I25" s="58" t="str">
        <f>IF(ISNUMBER(DataUpdatedUnprotected!AI36),DataUpdatedUnprotected!AI36,"")</f>
        <v/>
      </c>
      <c r="J25" s="73" t="str">
        <f t="shared" si="3"/>
        <v/>
      </c>
      <c r="K25" s="58" t="str">
        <f>IF(ISNUMBER(DataUpdatedUnprotected!AB36),DataUpdatedUnprotected!AB36,"")</f>
        <v/>
      </c>
      <c r="L25" s="73" t="str">
        <f t="shared" si="4"/>
        <v/>
      </c>
      <c r="M25" s="126">
        <v>0</v>
      </c>
      <c r="N25" s="128">
        <f t="shared" si="5"/>
        <v>0</v>
      </c>
      <c r="O25" s="126">
        <f>IF(ISNUMBER(DataUpdatedUnprotected!E36),DataUpdatedUnprotected!E36,"")</f>
        <v>1</v>
      </c>
      <c r="P25" s="131">
        <f t="shared" si="6"/>
        <v>2</v>
      </c>
      <c r="Q25" s="132">
        <f t="shared" si="7"/>
        <v>2</v>
      </c>
      <c r="R25" s="152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</row>
    <row r="26" spans="1:34" s="53" customFormat="1" ht="15" customHeight="1" x14ac:dyDescent="0.2">
      <c r="A26" s="153"/>
      <c r="B26" s="77" t="str">
        <f>DataUpdatedUnprotected!A61</f>
        <v>Little Sippewisset Marsh</v>
      </c>
      <c r="C26" s="56">
        <f>DataUpdatedUnprotected!C61</f>
        <v>1</v>
      </c>
      <c r="D26" s="57">
        <f t="shared" si="0"/>
        <v>2</v>
      </c>
      <c r="E26" s="58" t="str">
        <f>IF(ISNUMBER(DataUpdatedUnprotected!T61),DataUpdatedUnprotected!T61,"")</f>
        <v/>
      </c>
      <c r="F26" s="73" t="str">
        <f t="shared" si="1"/>
        <v/>
      </c>
      <c r="G26" s="58" t="str">
        <f>IF(ISNUMBER(DataUpdatedUnprotected!N61),DataUpdatedUnprotected!N61,"")</f>
        <v/>
      </c>
      <c r="H26" s="73" t="str">
        <f t="shared" si="2"/>
        <v/>
      </c>
      <c r="I26" s="58" t="str">
        <f>IF(ISNUMBER(DataUpdatedUnprotected!AI61),DataUpdatedUnprotected!AI61,"")</f>
        <v/>
      </c>
      <c r="J26" s="73" t="str">
        <f t="shared" si="3"/>
        <v/>
      </c>
      <c r="K26" s="58" t="str">
        <f>IF(ISNUMBER(DataUpdatedUnprotected!AB61),DataUpdatedUnprotected!AB61,"")</f>
        <v/>
      </c>
      <c r="L26" s="73" t="str">
        <f t="shared" si="4"/>
        <v/>
      </c>
      <c r="M26" s="126">
        <v>0</v>
      </c>
      <c r="N26" s="128">
        <f t="shared" si="5"/>
        <v>0</v>
      </c>
      <c r="O26" s="126">
        <f>IF(ISNUMBER(DataUpdatedUnprotected!E61),DataUpdatedUnprotected!E61,"")</f>
        <v>1</v>
      </c>
      <c r="P26" s="131">
        <f t="shared" si="6"/>
        <v>2</v>
      </c>
      <c r="Q26" s="132">
        <f t="shared" si="7"/>
        <v>2</v>
      </c>
      <c r="R26" s="152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</row>
    <row r="27" spans="1:34" s="53" customFormat="1" ht="15" customHeight="1" thickBot="1" x14ac:dyDescent="0.25">
      <c r="A27" s="153"/>
      <c r="B27" s="136" t="str">
        <f>DataUpdatedUnprotected!A112</f>
        <v>Sandwich Harbor</v>
      </c>
      <c r="C27" s="137">
        <f>DataUpdatedUnprotected!C112</f>
        <v>1</v>
      </c>
      <c r="D27" s="138">
        <f t="shared" si="0"/>
        <v>2</v>
      </c>
      <c r="E27" s="139" t="str">
        <f>IF(ISNUMBER(DataUpdatedUnprotected!T112),DataUpdatedUnprotected!T112,"")</f>
        <v/>
      </c>
      <c r="F27" s="140" t="str">
        <f t="shared" si="1"/>
        <v/>
      </c>
      <c r="G27" s="139" t="str">
        <f>IF(ISNUMBER(DataUpdatedUnprotected!N112),DataUpdatedUnprotected!N112,"")</f>
        <v/>
      </c>
      <c r="H27" s="140" t="str">
        <f t="shared" si="2"/>
        <v/>
      </c>
      <c r="I27" s="139" t="str">
        <f>IF(ISNUMBER(DataUpdatedUnprotected!AI112),DataUpdatedUnprotected!AI112,"")</f>
        <v/>
      </c>
      <c r="J27" s="140" t="str">
        <f t="shared" si="3"/>
        <v/>
      </c>
      <c r="K27" s="139" t="str">
        <f>IF(ISNUMBER(DataUpdatedUnprotected!AB112),DataUpdatedUnprotected!AB112,"")</f>
        <v/>
      </c>
      <c r="L27" s="140" t="str">
        <f t="shared" si="4"/>
        <v/>
      </c>
      <c r="M27" s="126">
        <v>0</v>
      </c>
      <c r="N27" s="133">
        <f t="shared" si="5"/>
        <v>0</v>
      </c>
      <c r="O27" s="126">
        <f>IF(ISNUMBER(DataUpdatedUnprotected!E112),DataUpdatedUnprotected!E112,"")</f>
        <v>1</v>
      </c>
      <c r="P27" s="134">
        <f t="shared" si="6"/>
        <v>2</v>
      </c>
      <c r="Q27" s="135">
        <f t="shared" si="7"/>
        <v>2</v>
      </c>
      <c r="R27" s="152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</row>
    <row r="28" spans="1:34" s="48" customFormat="1" ht="26.1" customHeight="1" thickBot="1" x14ac:dyDescent="0.25">
      <c r="A28" s="152"/>
      <c r="B28" s="76" t="s">
        <v>89</v>
      </c>
      <c r="C28" s="54"/>
      <c r="D28" s="55"/>
      <c r="E28" s="116" t="s">
        <v>113</v>
      </c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7"/>
      <c r="R28" s="152"/>
      <c r="S28" s="152"/>
      <c r="T28" s="153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</row>
    <row r="29" spans="1:34" s="53" customFormat="1" ht="15" customHeight="1" x14ac:dyDescent="0.2">
      <c r="A29" s="153"/>
      <c r="B29" s="80" t="str">
        <f>DataUpdatedUnprotected!A110</f>
        <v>Rushy Marsh</v>
      </c>
      <c r="C29" s="59">
        <f>DataUpdatedUnprotected!C110</f>
        <v>2</v>
      </c>
      <c r="D29" s="60">
        <f t="shared" ref="D29:D39" si="8">IF(COUNT(G29:N29)&gt;0,COUNT(G29:N29),"")</f>
        <v>8</v>
      </c>
      <c r="E29" s="59">
        <f>IF(ISNUMBER(DataUpdatedUnprotected!T110),DataUpdatedUnprotected!T110,"")</f>
        <v>4</v>
      </c>
      <c r="F29" s="71">
        <f t="shared" ref="F29:F39" si="9">IF(ISNUMBER(E$3*E29),E$3*E29,"")</f>
        <v>40</v>
      </c>
      <c r="G29" s="59">
        <f>IF(ISNUMBER(DataUpdatedUnprotected!N110),DataUpdatedUnprotected!N110,"")</f>
        <v>4</v>
      </c>
      <c r="H29" s="71">
        <f t="shared" ref="H29:H39" si="10">IF(ISNUMBER(G$3*G29),G$3*G29,"")</f>
        <v>40</v>
      </c>
      <c r="I29" s="59">
        <f>IF(ISNUMBER(DataUpdatedUnprotected!AI110),DataUpdatedUnprotected!AI110,"")</f>
        <v>4</v>
      </c>
      <c r="J29" s="71">
        <f t="shared" ref="J29:J39" si="11">IF(ISNUMBER(I$3*I29),I$3*I29,"")</f>
        <v>12</v>
      </c>
      <c r="K29" s="59">
        <f>IF(ISNUMBER(DataUpdatedUnprotected!AB110),DataUpdatedUnprotected!AB110,"")</f>
        <v>1</v>
      </c>
      <c r="L29" s="71">
        <f t="shared" ref="L29:L39" si="12">IF(ISNUMBER(K$3*K29),K$3*K29,"")</f>
        <v>5</v>
      </c>
      <c r="M29" s="141">
        <f>IF(ISNUMBER(DataUpdatedUnprotected!AG110),DataUpdatedUnprotected!AG110,"")</f>
        <v>4</v>
      </c>
      <c r="N29" s="124">
        <f t="shared" ref="N29:N39" si="13">IF(ISNUMBER(M$3*M29),M$3*M29,"")</f>
        <v>12</v>
      </c>
      <c r="O29" s="141">
        <f>IF(ISNUMBER(DataUpdatedUnprotected!E110),DataUpdatedUnprotected!E110,"")</f>
        <v>1</v>
      </c>
      <c r="P29" s="129">
        <f t="shared" ref="P29:P39" si="14">IF(ISNUMBER(O$3*O29),O$3*O29,"")</f>
        <v>2</v>
      </c>
      <c r="Q29" s="132">
        <f t="shared" ref="Q29:Q39" si="15">IF(SUM(P29,H29,F29,L29,N29,J29)&gt;0,SUM(P29,H29,F29,L29,N29,J29),"")</f>
        <v>111</v>
      </c>
      <c r="R29" s="152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</row>
    <row r="30" spans="1:34" s="53" customFormat="1" ht="15" customHeight="1" x14ac:dyDescent="0.2">
      <c r="A30" s="153"/>
      <c r="B30" s="77" t="str">
        <f>DataUpdatedUnprotected!A68</f>
        <v>Parkers River</v>
      </c>
      <c r="C30" s="56">
        <f>DataUpdatedUnprotected!C68</f>
        <v>2</v>
      </c>
      <c r="D30" s="57">
        <f t="shared" si="8"/>
        <v>8</v>
      </c>
      <c r="E30" s="56">
        <f>IF(ISNUMBER(DataUpdatedUnprotected!T68),DataUpdatedUnprotected!T68,"")</f>
        <v>3</v>
      </c>
      <c r="F30" s="72">
        <f t="shared" si="9"/>
        <v>30</v>
      </c>
      <c r="G30" s="56">
        <f>IF(ISNUMBER(DataUpdatedUnprotected!N68),DataUpdatedUnprotected!N68,"")</f>
        <v>4</v>
      </c>
      <c r="H30" s="72">
        <f t="shared" si="10"/>
        <v>40</v>
      </c>
      <c r="I30" s="56">
        <f>IF(ISNUMBER(DataUpdatedUnprotected!AI68),DataUpdatedUnprotected!AI68,"")</f>
        <v>3</v>
      </c>
      <c r="J30" s="72">
        <f t="shared" si="11"/>
        <v>9</v>
      </c>
      <c r="K30" s="56">
        <f>IF(ISNUMBER(DataUpdatedUnprotected!AB68),DataUpdatedUnprotected!AB68,"")</f>
        <v>4</v>
      </c>
      <c r="L30" s="72">
        <f t="shared" si="12"/>
        <v>20</v>
      </c>
      <c r="M30" s="126">
        <f>IF(ISNUMBER(DataUpdatedUnprotected!AG68),DataUpdatedUnprotected!AG68,"")</f>
        <v>2</v>
      </c>
      <c r="N30" s="128">
        <f t="shared" si="13"/>
        <v>6</v>
      </c>
      <c r="O30" s="126">
        <f>IF(ISNUMBER(DataUpdatedUnprotected!E68),DataUpdatedUnprotected!E68,"")</f>
        <v>1</v>
      </c>
      <c r="P30" s="131">
        <f t="shared" si="14"/>
        <v>2</v>
      </c>
      <c r="Q30" s="132">
        <f t="shared" si="15"/>
        <v>107</v>
      </c>
      <c r="R30" s="152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</row>
    <row r="31" spans="1:34" s="53" customFormat="1" ht="15" customHeight="1" x14ac:dyDescent="0.2">
      <c r="A31" s="153"/>
      <c r="B31" s="77" t="str">
        <f>DataUpdatedUnprotected!A120</f>
        <v>Three Bays</v>
      </c>
      <c r="C31" s="56">
        <f>DataUpdatedUnprotected!C120</f>
        <v>2</v>
      </c>
      <c r="D31" s="57">
        <f t="shared" si="8"/>
        <v>8</v>
      </c>
      <c r="E31" s="56">
        <f>IF(ISNUMBER(DataUpdatedUnprotected!T120),DataUpdatedUnprotected!T120,"")</f>
        <v>2</v>
      </c>
      <c r="F31" s="72">
        <f t="shared" si="9"/>
        <v>20</v>
      </c>
      <c r="G31" s="56">
        <f>IF(ISNUMBER(DataUpdatedUnprotected!N120),DataUpdatedUnprotected!N120,"")</f>
        <v>3</v>
      </c>
      <c r="H31" s="72">
        <f t="shared" si="10"/>
        <v>30</v>
      </c>
      <c r="I31" s="56">
        <f>IF(ISNUMBER(DataUpdatedUnprotected!AI120),DataUpdatedUnprotected!AI120,"")</f>
        <v>1</v>
      </c>
      <c r="J31" s="72">
        <f t="shared" si="11"/>
        <v>3</v>
      </c>
      <c r="K31" s="56">
        <f>IF(ISNUMBER(DataUpdatedUnprotected!AB120),DataUpdatedUnprotected!AB120,"")</f>
        <v>4</v>
      </c>
      <c r="L31" s="72">
        <f t="shared" si="12"/>
        <v>20</v>
      </c>
      <c r="M31" s="126">
        <f>IF(ISNUMBER(DataUpdatedUnprotected!AG120),DataUpdatedUnprotected!AG120,"")</f>
        <v>4</v>
      </c>
      <c r="N31" s="128">
        <f t="shared" si="13"/>
        <v>12</v>
      </c>
      <c r="O31" s="126">
        <f>IF(ISNUMBER(DataUpdatedUnprotected!E120),DataUpdatedUnprotected!E120,"")</f>
        <v>3</v>
      </c>
      <c r="P31" s="131">
        <f t="shared" si="14"/>
        <v>6</v>
      </c>
      <c r="Q31" s="132">
        <f t="shared" si="15"/>
        <v>91</v>
      </c>
      <c r="R31" s="152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</row>
    <row r="32" spans="1:34" s="53" customFormat="1" ht="15" customHeight="1" x14ac:dyDescent="0.2">
      <c r="A32" s="153"/>
      <c r="B32" s="77" t="str">
        <f>DataUpdatedUnprotected!A5</f>
        <v xml:space="preserve">Bass River </v>
      </c>
      <c r="C32" s="56">
        <f>DataUpdatedUnprotected!C5</f>
        <v>2</v>
      </c>
      <c r="D32" s="57">
        <f t="shared" si="8"/>
        <v>8</v>
      </c>
      <c r="E32" s="56">
        <f>IF(ISNUMBER(DataUpdatedUnprotected!T5),DataUpdatedUnprotected!T5,"")</f>
        <v>3</v>
      </c>
      <c r="F32" s="72">
        <f t="shared" si="9"/>
        <v>30</v>
      </c>
      <c r="G32" s="56">
        <f>IF(ISNUMBER(DataUpdatedUnprotected!N5),DataUpdatedUnprotected!N5,"")</f>
        <v>1</v>
      </c>
      <c r="H32" s="72">
        <f t="shared" si="10"/>
        <v>10</v>
      </c>
      <c r="I32" s="56">
        <f>IF(ISNUMBER(DataUpdatedUnprotected!AI5),DataUpdatedUnprotected!AI5,"")</f>
        <v>2</v>
      </c>
      <c r="J32" s="72">
        <f t="shared" si="11"/>
        <v>6</v>
      </c>
      <c r="K32" s="56">
        <f>IF(ISNUMBER(DataUpdatedUnprotected!AB5),DataUpdatedUnprotected!AB5,"")</f>
        <v>4</v>
      </c>
      <c r="L32" s="72">
        <f t="shared" si="12"/>
        <v>20</v>
      </c>
      <c r="M32" s="126">
        <f>IF(ISNUMBER(DataUpdatedUnprotected!AG5),DataUpdatedUnprotected!AG5,"")</f>
        <v>4</v>
      </c>
      <c r="N32" s="128">
        <f t="shared" si="13"/>
        <v>12</v>
      </c>
      <c r="O32" s="126">
        <f>IF(ISNUMBER(DataUpdatedUnprotected!E5),DataUpdatedUnprotected!E5,"")</f>
        <v>3</v>
      </c>
      <c r="P32" s="131">
        <f t="shared" si="14"/>
        <v>6</v>
      </c>
      <c r="Q32" s="132">
        <f t="shared" si="15"/>
        <v>84</v>
      </c>
      <c r="R32" s="152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</row>
    <row r="33" spans="1:34" s="53" customFormat="1" ht="15" customHeight="1" x14ac:dyDescent="0.2">
      <c r="A33" s="153"/>
      <c r="B33" s="77" t="str">
        <f>DataUpdatedUnprotected!A48</f>
        <v>Lewis Bay</v>
      </c>
      <c r="C33" s="56">
        <f>DataUpdatedUnprotected!C48</f>
        <v>2</v>
      </c>
      <c r="D33" s="57">
        <f t="shared" si="8"/>
        <v>8</v>
      </c>
      <c r="E33" s="56">
        <f>IF(ISNUMBER(DataUpdatedUnprotected!T48),DataUpdatedUnprotected!T48,"")</f>
        <v>2</v>
      </c>
      <c r="F33" s="72">
        <f t="shared" si="9"/>
        <v>20</v>
      </c>
      <c r="G33" s="56">
        <f>IF(ISNUMBER(DataUpdatedUnprotected!N48),DataUpdatedUnprotected!N48,"")</f>
        <v>1</v>
      </c>
      <c r="H33" s="72">
        <f t="shared" si="10"/>
        <v>10</v>
      </c>
      <c r="I33" s="56">
        <f>IF(ISNUMBER(DataUpdatedUnprotected!AI48),DataUpdatedUnprotected!AI48,"")</f>
        <v>3</v>
      </c>
      <c r="J33" s="72">
        <f t="shared" si="11"/>
        <v>9</v>
      </c>
      <c r="K33" s="56">
        <f>IF(ISNUMBER(DataUpdatedUnprotected!AB48),DataUpdatedUnprotected!AB48,"")</f>
        <v>4</v>
      </c>
      <c r="L33" s="72">
        <f t="shared" si="12"/>
        <v>20</v>
      </c>
      <c r="M33" s="126">
        <f>IF(ISNUMBER(DataUpdatedUnprotected!AG48),DataUpdatedUnprotected!AG48,"")</f>
        <v>4</v>
      </c>
      <c r="N33" s="128">
        <f t="shared" si="13"/>
        <v>12</v>
      </c>
      <c r="O33" s="126">
        <f>IF(ISNUMBER(DataUpdatedUnprotected!E48),DataUpdatedUnprotected!E48,"")</f>
        <v>3</v>
      </c>
      <c r="P33" s="131">
        <f t="shared" si="14"/>
        <v>6</v>
      </c>
      <c r="Q33" s="132">
        <f t="shared" si="15"/>
        <v>77</v>
      </c>
      <c r="R33" s="152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</row>
    <row r="34" spans="1:34" s="53" customFormat="1" ht="15" customHeight="1" x14ac:dyDescent="0.2">
      <c r="A34" s="153"/>
      <c r="B34" s="77" t="str">
        <f>DataUpdatedUnprotected!A20</f>
        <v>Centerville River</v>
      </c>
      <c r="C34" s="56">
        <f>DataUpdatedUnprotected!C20</f>
        <v>2</v>
      </c>
      <c r="D34" s="57">
        <f t="shared" si="8"/>
        <v>8</v>
      </c>
      <c r="E34" s="56">
        <f>IF(ISNUMBER(DataUpdatedUnprotected!T20),DataUpdatedUnprotected!T20,"")</f>
        <v>2</v>
      </c>
      <c r="F34" s="72">
        <f t="shared" si="9"/>
        <v>20</v>
      </c>
      <c r="G34" s="56">
        <f>IF(ISNUMBER(DataUpdatedUnprotected!N20),DataUpdatedUnprotected!N20,"")</f>
        <v>1</v>
      </c>
      <c r="H34" s="72">
        <f t="shared" si="10"/>
        <v>10</v>
      </c>
      <c r="I34" s="56">
        <f>IF(ISNUMBER(DataUpdatedUnprotected!AI20),DataUpdatedUnprotected!AI20,"")</f>
        <v>1</v>
      </c>
      <c r="J34" s="72">
        <f t="shared" si="11"/>
        <v>3</v>
      </c>
      <c r="K34" s="56">
        <f>IF(ISNUMBER(DataUpdatedUnprotected!AB20),DataUpdatedUnprotected!AB20,"")</f>
        <v>4</v>
      </c>
      <c r="L34" s="72">
        <f t="shared" si="12"/>
        <v>20</v>
      </c>
      <c r="M34" s="126">
        <f>IF(ISNUMBER(DataUpdatedUnprotected!AG20),DataUpdatedUnprotected!AG20,"")</f>
        <v>4</v>
      </c>
      <c r="N34" s="128">
        <f t="shared" si="13"/>
        <v>12</v>
      </c>
      <c r="O34" s="126">
        <f>IF(ISNUMBER(DataUpdatedUnprotected!E20),DataUpdatedUnprotected!E20,"")</f>
        <v>1</v>
      </c>
      <c r="P34" s="131">
        <f t="shared" si="14"/>
        <v>2</v>
      </c>
      <c r="Q34" s="132">
        <f t="shared" si="15"/>
        <v>67</v>
      </c>
      <c r="R34" s="152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</row>
    <row r="35" spans="1:34" s="53" customFormat="1" ht="15" customHeight="1" x14ac:dyDescent="0.2">
      <c r="A35" s="153"/>
      <c r="B35" s="125" t="str">
        <f>DataUpdatedUnprotected!A114</f>
        <v>Scorton Creek</v>
      </c>
      <c r="C35" s="126">
        <f>DataUpdatedUnprotected!C114</f>
        <v>2</v>
      </c>
      <c r="D35" s="127">
        <f t="shared" si="8"/>
        <v>8</v>
      </c>
      <c r="E35" s="126">
        <f>IF(ISNUMBER(DataUpdatedUnprotected!T114),DataUpdatedUnprotected!T114,"")</f>
        <v>1</v>
      </c>
      <c r="F35" s="128">
        <f t="shared" si="9"/>
        <v>10</v>
      </c>
      <c r="G35" s="126">
        <f>IF(ISNUMBER(DataUpdatedUnprotected!N114),DataUpdatedUnprotected!N114,"")</f>
        <v>1</v>
      </c>
      <c r="H35" s="128">
        <f t="shared" si="10"/>
        <v>10</v>
      </c>
      <c r="I35" s="126">
        <f>IF(ISNUMBER(DataUpdatedUnprotected!AI114),DataUpdatedUnprotected!AI114,"")</f>
        <v>1</v>
      </c>
      <c r="J35" s="128">
        <f t="shared" si="11"/>
        <v>3</v>
      </c>
      <c r="K35" s="126">
        <f>IF(ISNUMBER(DataUpdatedUnprotected!AB114),DataUpdatedUnprotected!AB114,"")</f>
        <v>3</v>
      </c>
      <c r="L35" s="128">
        <f t="shared" si="12"/>
        <v>15</v>
      </c>
      <c r="M35" s="126">
        <f>IF(ISNUMBER(DataUpdatedUnprotected!AG114),DataUpdatedUnprotected!AG114,"")</f>
        <v>4</v>
      </c>
      <c r="N35" s="128">
        <f t="shared" si="13"/>
        <v>12</v>
      </c>
      <c r="O35" s="126">
        <f>IF(ISNUMBER(DataUpdatedUnprotected!E114),DataUpdatedUnprotected!E114,"")</f>
        <v>2</v>
      </c>
      <c r="P35" s="131">
        <f t="shared" si="14"/>
        <v>4</v>
      </c>
      <c r="Q35" s="132">
        <f t="shared" si="15"/>
        <v>54</v>
      </c>
      <c r="R35" s="152"/>
      <c r="S35" s="153"/>
      <c r="T35" s="152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</row>
    <row r="36" spans="1:34" s="53" customFormat="1" ht="15" customHeight="1" x14ac:dyDescent="0.2">
      <c r="A36" s="153"/>
      <c r="B36" s="77" t="str">
        <f>DataUpdatedUnprotected!A4</f>
        <v>Barnstable Harbor</v>
      </c>
      <c r="C36" s="56">
        <f>DataUpdatedUnprotected!C4</f>
        <v>2</v>
      </c>
      <c r="D36" s="57">
        <f t="shared" si="8"/>
        <v>2</v>
      </c>
      <c r="E36" s="58" t="str">
        <f>IF(ISNUMBER(DataUpdatedUnprotected!T4),DataUpdatedUnprotected!T4,"")</f>
        <v/>
      </c>
      <c r="F36" s="73" t="str">
        <f t="shared" si="9"/>
        <v/>
      </c>
      <c r="G36" s="58" t="str">
        <f>IF(ISNUMBER(DataUpdatedUnprotected!N4),DataUpdatedUnprotected!N4,"")</f>
        <v/>
      </c>
      <c r="H36" s="73" t="str">
        <f t="shared" si="10"/>
        <v/>
      </c>
      <c r="I36" s="58" t="str">
        <f>IF(ISNUMBER(DataUpdatedUnprotected!AI4),DataUpdatedUnprotected!AI4,"")</f>
        <v/>
      </c>
      <c r="J36" s="73" t="str">
        <f t="shared" si="11"/>
        <v/>
      </c>
      <c r="K36" s="58" t="str">
        <f>IF(ISNUMBER(DataUpdatedUnprotected!AB4),DataUpdatedUnprotected!AB4,"")</f>
        <v/>
      </c>
      <c r="L36" s="73" t="str">
        <f t="shared" si="12"/>
        <v/>
      </c>
      <c r="M36" s="126">
        <f>IF(ISNUMBER(DataUpdatedUnprotected!AG4),DataUpdatedUnprotected!AG4,"")</f>
        <v>4</v>
      </c>
      <c r="N36" s="128">
        <f t="shared" si="13"/>
        <v>12</v>
      </c>
      <c r="O36" s="126">
        <f>IF(ISNUMBER(DataUpdatedUnprotected!E4),DataUpdatedUnprotected!E4,"")</f>
        <v>3</v>
      </c>
      <c r="P36" s="131">
        <f t="shared" si="14"/>
        <v>6</v>
      </c>
      <c r="Q36" s="132">
        <f t="shared" si="15"/>
        <v>18</v>
      </c>
      <c r="R36" s="152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</row>
    <row r="37" spans="1:34" s="53" customFormat="1" ht="15" customHeight="1" x14ac:dyDescent="0.2">
      <c r="A37" s="153"/>
      <c r="B37" s="77" t="str">
        <f>DataUpdatedUnprotected!A27</f>
        <v>Chase Garden Creek</v>
      </c>
      <c r="C37" s="56">
        <f>DataUpdatedUnprotected!C27</f>
        <v>2</v>
      </c>
      <c r="D37" s="57">
        <f t="shared" si="8"/>
        <v>2</v>
      </c>
      <c r="E37" s="58" t="str">
        <f>IF(ISNUMBER(DataUpdatedUnprotected!T27),DataUpdatedUnprotected!T27,"")</f>
        <v/>
      </c>
      <c r="F37" s="73" t="str">
        <f t="shared" si="9"/>
        <v/>
      </c>
      <c r="G37" s="58" t="str">
        <f>IF(ISNUMBER(DataUpdatedUnprotected!N27),DataUpdatedUnprotected!N27,"")</f>
        <v/>
      </c>
      <c r="H37" s="73" t="str">
        <f t="shared" si="10"/>
        <v/>
      </c>
      <c r="I37" s="58" t="str">
        <f>IF(ISNUMBER(DataUpdatedUnprotected!AI27),DataUpdatedUnprotected!AI27,"")</f>
        <v/>
      </c>
      <c r="J37" s="73" t="str">
        <f t="shared" si="11"/>
        <v/>
      </c>
      <c r="K37" s="58" t="str">
        <f>IF(ISNUMBER(DataUpdatedUnprotected!AB27),DataUpdatedUnprotected!AB27,"")</f>
        <v/>
      </c>
      <c r="L37" s="73" t="str">
        <f t="shared" si="12"/>
        <v/>
      </c>
      <c r="M37" s="126">
        <f>IF(ISNUMBER(DataUpdatedUnprotected!AG27),DataUpdatedUnprotected!AG27,"")</f>
        <v>4</v>
      </c>
      <c r="N37" s="128">
        <f t="shared" si="13"/>
        <v>12</v>
      </c>
      <c r="O37" s="126">
        <f>IF(ISNUMBER(DataUpdatedUnprotected!E27),DataUpdatedUnprotected!E27,"")</f>
        <v>3</v>
      </c>
      <c r="P37" s="131">
        <f t="shared" si="14"/>
        <v>6</v>
      </c>
      <c r="Q37" s="132">
        <f t="shared" si="15"/>
        <v>18</v>
      </c>
      <c r="R37" s="152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</row>
    <row r="38" spans="1:34" s="53" customFormat="1" ht="15" customHeight="1" x14ac:dyDescent="0.2">
      <c r="A38" s="153"/>
      <c r="B38" s="77" t="str">
        <f>DataUpdatedUnprotected!A106</f>
        <v>Quivett Creek</v>
      </c>
      <c r="C38" s="56">
        <f>DataUpdatedUnprotected!C106</f>
        <v>3</v>
      </c>
      <c r="D38" s="57">
        <f t="shared" si="8"/>
        <v>2</v>
      </c>
      <c r="E38" s="58" t="str">
        <f>IF(ISNUMBER(DataUpdatedUnprotected!T106),DataUpdatedUnprotected!T106,"")</f>
        <v/>
      </c>
      <c r="F38" s="73" t="str">
        <f t="shared" si="9"/>
        <v/>
      </c>
      <c r="G38" s="58" t="str">
        <f>IF(ISNUMBER(DataUpdatedUnprotected!N106),DataUpdatedUnprotected!N106,"")</f>
        <v/>
      </c>
      <c r="H38" s="73" t="str">
        <f t="shared" si="10"/>
        <v/>
      </c>
      <c r="I38" s="58" t="str">
        <f>IF(ISNUMBER(DataUpdatedUnprotected!AI106),DataUpdatedUnprotected!AI106,"")</f>
        <v/>
      </c>
      <c r="J38" s="73" t="str">
        <f t="shared" si="11"/>
        <v/>
      </c>
      <c r="K38" s="58" t="str">
        <f>IF(ISNUMBER(DataUpdatedUnprotected!AB106),DataUpdatedUnprotected!AB106,"")</f>
        <v/>
      </c>
      <c r="L38" s="73" t="str">
        <f t="shared" si="12"/>
        <v/>
      </c>
      <c r="M38" s="126">
        <f>IF(ISNUMBER(DataUpdatedUnprotected!AG106),DataUpdatedUnprotected!AG106,"")</f>
        <v>4</v>
      </c>
      <c r="N38" s="128">
        <f t="shared" si="13"/>
        <v>12</v>
      </c>
      <c r="O38" s="126">
        <f>IF(ISNUMBER(DataUpdatedUnprotected!E106),DataUpdatedUnprotected!E106,"")</f>
        <v>3</v>
      </c>
      <c r="P38" s="131">
        <f t="shared" si="14"/>
        <v>6</v>
      </c>
      <c r="Q38" s="132">
        <f t="shared" si="15"/>
        <v>18</v>
      </c>
      <c r="R38" s="152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</row>
    <row r="39" spans="1:34" s="53" customFormat="1" ht="15" customHeight="1" thickBot="1" x14ac:dyDescent="0.25">
      <c r="A39" s="153"/>
      <c r="B39" s="94" t="str">
        <f>DataUpdatedUnprotected!A115</f>
        <v>Sesuit Harbor</v>
      </c>
      <c r="C39" s="95">
        <f>DataUpdatedUnprotected!C115</f>
        <v>3</v>
      </c>
      <c r="D39" s="96">
        <f t="shared" si="8"/>
        <v>2</v>
      </c>
      <c r="E39" s="97" t="str">
        <f>IF(ISNUMBER(DataUpdatedUnprotected!T115),DataUpdatedUnprotected!T115,"")</f>
        <v/>
      </c>
      <c r="F39" s="98" t="str">
        <f t="shared" si="9"/>
        <v/>
      </c>
      <c r="G39" s="97" t="str">
        <f>IF(ISNUMBER(DataUpdatedUnprotected!N115),DataUpdatedUnprotected!N115,"")</f>
        <v/>
      </c>
      <c r="H39" s="98" t="str">
        <f t="shared" si="10"/>
        <v/>
      </c>
      <c r="I39" s="97" t="str">
        <f>IF(ISNUMBER(DataUpdatedUnprotected!AI115),DataUpdatedUnprotected!AI115,"")</f>
        <v/>
      </c>
      <c r="J39" s="98" t="str">
        <f t="shared" si="11"/>
        <v/>
      </c>
      <c r="K39" s="97" t="str">
        <f>IF(ISNUMBER(DataUpdatedUnprotected!AB115),DataUpdatedUnprotected!AB115,"")</f>
        <v/>
      </c>
      <c r="L39" s="98" t="str">
        <f t="shared" si="12"/>
        <v/>
      </c>
      <c r="M39" s="142">
        <f>IF(ISNUMBER(DataUpdatedUnprotected!AG115),DataUpdatedUnprotected!AG115,"")</f>
        <v>4</v>
      </c>
      <c r="N39" s="143">
        <f t="shared" si="13"/>
        <v>12</v>
      </c>
      <c r="O39" s="142">
        <f>IF(ISNUMBER(DataUpdatedUnprotected!E115),DataUpdatedUnprotected!E115,"")</f>
        <v>1</v>
      </c>
      <c r="P39" s="144">
        <f t="shared" si="14"/>
        <v>2</v>
      </c>
      <c r="Q39" s="145">
        <f t="shared" si="15"/>
        <v>14</v>
      </c>
      <c r="R39" s="152"/>
      <c r="S39" s="153"/>
      <c r="T39" s="152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</row>
    <row r="40" spans="1:34" s="48" customFormat="1" ht="26.1" customHeight="1" thickBot="1" x14ac:dyDescent="0.25">
      <c r="A40" s="152"/>
      <c r="B40" s="76" t="s">
        <v>90</v>
      </c>
      <c r="C40" s="67"/>
      <c r="D40" s="68"/>
      <c r="E40" s="109" t="s">
        <v>114</v>
      </c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10"/>
      <c r="R40" s="152"/>
      <c r="S40" s="152"/>
      <c r="T40" s="153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</row>
    <row r="41" spans="1:34" s="53" customFormat="1" ht="15" customHeight="1" x14ac:dyDescent="0.2">
      <c r="A41" s="153"/>
      <c r="B41" s="121" t="str">
        <f>DataUpdatedUnprotected!A118</f>
        <v>Swan Pond River</v>
      </c>
      <c r="C41" s="122">
        <f>DataUpdatedUnprotected!C118</f>
        <v>3</v>
      </c>
      <c r="D41" s="123">
        <f t="shared" ref="D41:D54" si="16">IF(COUNT(G41:N41)&gt;0,COUNT(G41:N41),"")</f>
        <v>8</v>
      </c>
      <c r="E41" s="122">
        <f>IF(ISNUMBER(DataUpdatedUnprotected!T118),DataUpdatedUnprotected!T118,"")</f>
        <v>3</v>
      </c>
      <c r="F41" s="124">
        <f t="shared" ref="F41:F54" si="17">IF(ISNUMBER(E$3*E41),E$3*E41,"")</f>
        <v>30</v>
      </c>
      <c r="G41" s="122">
        <f>IF(ISNUMBER(DataUpdatedUnprotected!N118),DataUpdatedUnprotected!N118,"")</f>
        <v>4</v>
      </c>
      <c r="H41" s="124">
        <f t="shared" ref="H41:H54" si="18">IF(ISNUMBER(G$3*G41),G$3*G41,"")</f>
        <v>40</v>
      </c>
      <c r="I41" s="122">
        <f>IF(ISNUMBER(DataUpdatedUnprotected!AI118),DataUpdatedUnprotected!AI118,"")</f>
        <v>4</v>
      </c>
      <c r="J41" s="124">
        <f t="shared" ref="J41:J54" si="19">IF(ISNUMBER(I$3*I41),I$3*I41,"")</f>
        <v>12</v>
      </c>
      <c r="K41" s="122">
        <f>IF(ISNUMBER(DataUpdatedUnprotected!AB118),DataUpdatedUnprotected!AB118,"")</f>
        <v>3</v>
      </c>
      <c r="L41" s="124">
        <f t="shared" ref="L41:L54" si="20">IF(ISNUMBER(K$3*K41),K$3*K41,"")</f>
        <v>15</v>
      </c>
      <c r="M41" s="122">
        <f>IF(ISNUMBER(DataUpdatedUnprotected!AG118),DataUpdatedUnprotected!AG118,"")</f>
        <v>4</v>
      </c>
      <c r="N41" s="124">
        <f t="shared" ref="N41:N54" si="21">IF(ISNUMBER(M$3*M41),M$3*M41,"")</f>
        <v>12</v>
      </c>
      <c r="O41" s="122">
        <f>IF(ISNUMBER(DataUpdatedUnprotected!E118),DataUpdatedUnprotected!E118,"")</f>
        <v>2</v>
      </c>
      <c r="P41" s="129">
        <f t="shared" ref="P41:P54" si="22">IF(ISNUMBER(O$3*O41),O$3*O41,"")</f>
        <v>4</v>
      </c>
      <c r="Q41" s="130">
        <f t="shared" ref="Q41:Q54" si="23">IF(SUM(P41,H41,F41,L41,N41,J41)&gt;0,SUM(P41,H41,F41,L41,N41,J41),"")</f>
        <v>113</v>
      </c>
      <c r="R41" s="152"/>
      <c r="S41" s="153"/>
      <c r="T41" s="153"/>
      <c r="U41" s="153"/>
      <c r="V41" s="153"/>
      <c r="W41" s="152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</row>
    <row r="42" spans="1:34" s="53" customFormat="1" ht="15" customHeight="1" x14ac:dyDescent="0.2">
      <c r="A42" s="153"/>
      <c r="B42" s="125" t="str">
        <f>DataUpdatedUnprotected!A116</f>
        <v>Stage Harbor</v>
      </c>
      <c r="C42" s="126">
        <f>DataUpdatedUnprotected!C116</f>
        <v>3</v>
      </c>
      <c r="D42" s="127">
        <f t="shared" si="16"/>
        <v>8</v>
      </c>
      <c r="E42" s="126">
        <f>IF(ISNUMBER(DataUpdatedUnprotected!T116),DataUpdatedUnprotected!T116,"")</f>
        <v>2</v>
      </c>
      <c r="F42" s="128">
        <f t="shared" si="17"/>
        <v>20</v>
      </c>
      <c r="G42" s="126">
        <f>IF(ISNUMBER(DataUpdatedUnprotected!N116),DataUpdatedUnprotected!N116,"")</f>
        <v>4</v>
      </c>
      <c r="H42" s="128">
        <f t="shared" si="18"/>
        <v>40</v>
      </c>
      <c r="I42" s="126">
        <f>IF(ISNUMBER(DataUpdatedUnprotected!AI116),DataUpdatedUnprotected!AI116,"")</f>
        <v>4</v>
      </c>
      <c r="J42" s="128">
        <f t="shared" si="19"/>
        <v>12</v>
      </c>
      <c r="K42" s="126">
        <f>IF(ISNUMBER(DataUpdatedUnprotected!AB116),DataUpdatedUnprotected!AB116,"")</f>
        <v>3</v>
      </c>
      <c r="L42" s="128">
        <f t="shared" si="20"/>
        <v>15</v>
      </c>
      <c r="M42" s="126">
        <f>IF(ISNUMBER(DataUpdatedUnprotected!AG116),DataUpdatedUnprotected!AG116,"")</f>
        <v>1</v>
      </c>
      <c r="N42" s="128">
        <f t="shared" si="21"/>
        <v>3</v>
      </c>
      <c r="O42" s="126">
        <f>IF(ISNUMBER(DataUpdatedUnprotected!E116),DataUpdatedUnprotected!E116,"")</f>
        <v>1</v>
      </c>
      <c r="P42" s="131">
        <f t="shared" si="22"/>
        <v>2</v>
      </c>
      <c r="Q42" s="132">
        <f t="shared" si="23"/>
        <v>92</v>
      </c>
      <c r="R42" s="152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</row>
    <row r="43" spans="1:34" s="53" customFormat="1" ht="15" customHeight="1" x14ac:dyDescent="0.2">
      <c r="A43" s="153"/>
      <c r="B43" s="125" t="str">
        <f>DataUpdatedUnprotected!A77</f>
        <v>Pleasant Bay</v>
      </c>
      <c r="C43" s="126">
        <f>DataUpdatedUnprotected!C77</f>
        <v>3</v>
      </c>
      <c r="D43" s="127">
        <f t="shared" si="16"/>
        <v>8</v>
      </c>
      <c r="E43" s="126">
        <f>IF(ISNUMBER(DataUpdatedUnprotected!T77),DataUpdatedUnprotected!T77,"")</f>
        <v>2</v>
      </c>
      <c r="F43" s="128">
        <f t="shared" si="17"/>
        <v>20</v>
      </c>
      <c r="G43" s="126">
        <f>IF(ISNUMBER(DataUpdatedUnprotected!N77),DataUpdatedUnprotected!N77,"")</f>
        <v>3</v>
      </c>
      <c r="H43" s="128">
        <f t="shared" si="18"/>
        <v>30</v>
      </c>
      <c r="I43" s="126">
        <f>IF(ISNUMBER(DataUpdatedUnprotected!AI77),DataUpdatedUnprotected!AI77,"")</f>
        <v>3</v>
      </c>
      <c r="J43" s="128">
        <f t="shared" si="19"/>
        <v>9</v>
      </c>
      <c r="K43" s="126">
        <f>IF(ISNUMBER(DataUpdatedUnprotected!AB77),DataUpdatedUnprotected!AB77,"")</f>
        <v>4</v>
      </c>
      <c r="L43" s="128">
        <f t="shared" si="20"/>
        <v>20</v>
      </c>
      <c r="M43" s="126">
        <f>IF(ISNUMBER(DataUpdatedUnprotected!AG77),DataUpdatedUnprotected!AG77,"")</f>
        <v>2</v>
      </c>
      <c r="N43" s="128">
        <f t="shared" si="21"/>
        <v>6</v>
      </c>
      <c r="O43" s="126">
        <f>IF(ISNUMBER(DataUpdatedUnprotected!E77),DataUpdatedUnprotected!E77,"")</f>
        <v>3</v>
      </c>
      <c r="P43" s="131">
        <f t="shared" si="22"/>
        <v>6</v>
      </c>
      <c r="Q43" s="132">
        <f t="shared" si="23"/>
        <v>91</v>
      </c>
      <c r="R43" s="152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</row>
    <row r="44" spans="1:34" s="53" customFormat="1" ht="15" customHeight="1" x14ac:dyDescent="0.2">
      <c r="A44" s="153"/>
      <c r="B44" s="125" t="str">
        <f>DataUpdatedUnprotected!A128</f>
        <v>Town Cove/Nauset Marsh</v>
      </c>
      <c r="C44" s="126">
        <f>DataUpdatedUnprotected!C128</f>
        <v>3</v>
      </c>
      <c r="D44" s="127">
        <f t="shared" si="16"/>
        <v>8</v>
      </c>
      <c r="E44" s="126">
        <f>IF(ISNUMBER(DataUpdatedUnprotected!T128),DataUpdatedUnprotected!T128,"")</f>
        <v>3</v>
      </c>
      <c r="F44" s="128">
        <f t="shared" si="17"/>
        <v>30</v>
      </c>
      <c r="G44" s="126">
        <f>IF(ISNUMBER(DataUpdatedUnprotected!N128),DataUpdatedUnprotected!N128,"")</f>
        <v>2</v>
      </c>
      <c r="H44" s="128">
        <f t="shared" si="18"/>
        <v>20</v>
      </c>
      <c r="I44" s="126">
        <f>IF(ISNUMBER(DataUpdatedUnprotected!AI128),DataUpdatedUnprotected!AI128,"")</f>
        <v>3</v>
      </c>
      <c r="J44" s="128">
        <f t="shared" si="19"/>
        <v>9</v>
      </c>
      <c r="K44" s="126">
        <f>IF(ISNUMBER(DataUpdatedUnprotected!AB128),DataUpdatedUnprotected!AB128,"")</f>
        <v>4</v>
      </c>
      <c r="L44" s="128">
        <f t="shared" si="20"/>
        <v>20</v>
      </c>
      <c r="M44" s="126">
        <f>IF(ISNUMBER(DataUpdatedUnprotected!AG128),DataUpdatedUnprotected!AG128,"")</f>
        <v>2</v>
      </c>
      <c r="N44" s="128">
        <f t="shared" si="21"/>
        <v>6</v>
      </c>
      <c r="O44" s="126">
        <f>IF(ISNUMBER(DataUpdatedUnprotected!E128),DataUpdatedUnprotected!E128,"")</f>
        <v>3</v>
      </c>
      <c r="P44" s="131">
        <f t="shared" si="22"/>
        <v>6</v>
      </c>
      <c r="Q44" s="132">
        <f t="shared" si="23"/>
        <v>91</v>
      </c>
      <c r="R44" s="152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</row>
    <row r="45" spans="1:34" s="53" customFormat="1" ht="15" customHeight="1" x14ac:dyDescent="0.2">
      <c r="A45" s="153"/>
      <c r="B45" s="125" t="str">
        <f>DataUpdatedUnprotected!A109</f>
        <v>Rock Harbor</v>
      </c>
      <c r="C45" s="126">
        <f>DataUpdatedUnprotected!C109</f>
        <v>3</v>
      </c>
      <c r="D45" s="127">
        <f t="shared" si="16"/>
        <v>8</v>
      </c>
      <c r="E45" s="126">
        <f>IF(ISNUMBER(DataUpdatedUnprotected!T109),DataUpdatedUnprotected!T109,"")</f>
        <v>3</v>
      </c>
      <c r="F45" s="128">
        <f t="shared" si="17"/>
        <v>30</v>
      </c>
      <c r="G45" s="126">
        <f>IF(ISNUMBER(DataUpdatedUnprotected!N109),DataUpdatedUnprotected!N109,"")</f>
        <v>3</v>
      </c>
      <c r="H45" s="128">
        <f t="shared" si="18"/>
        <v>30</v>
      </c>
      <c r="I45" s="126">
        <f>IF(ISNUMBER(DataUpdatedUnprotected!AI109),DataUpdatedUnprotected!AI109,"")</f>
        <v>2</v>
      </c>
      <c r="J45" s="128">
        <f t="shared" si="19"/>
        <v>6</v>
      </c>
      <c r="K45" s="126">
        <f>IF(ISNUMBER(DataUpdatedUnprotected!AB109),DataUpdatedUnprotected!AB109,"")</f>
        <v>2</v>
      </c>
      <c r="L45" s="128">
        <f t="shared" si="20"/>
        <v>10</v>
      </c>
      <c r="M45" s="126">
        <f>IF(ISNUMBER(DataUpdatedUnprotected!AG109),DataUpdatedUnprotected!AG109,"")</f>
        <v>2</v>
      </c>
      <c r="N45" s="128">
        <f t="shared" si="21"/>
        <v>6</v>
      </c>
      <c r="O45" s="126">
        <f>IF(ISNUMBER(DataUpdatedUnprotected!E109),DataUpdatedUnprotected!E109,"")</f>
        <v>2</v>
      </c>
      <c r="P45" s="131">
        <f t="shared" si="22"/>
        <v>4</v>
      </c>
      <c r="Q45" s="132">
        <f t="shared" si="23"/>
        <v>86</v>
      </c>
      <c r="R45" s="152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</row>
    <row r="46" spans="1:34" s="53" customFormat="1" ht="15" customHeight="1" x14ac:dyDescent="0.2">
      <c r="A46" s="153"/>
      <c r="B46" s="125" t="str">
        <f>DataUpdatedUnprotected!A147</f>
        <v>Wychmere Harbor</v>
      </c>
      <c r="C46" s="126">
        <f>DataUpdatedUnprotected!C147</f>
        <v>3</v>
      </c>
      <c r="D46" s="127">
        <f t="shared" si="16"/>
        <v>8</v>
      </c>
      <c r="E46" s="126">
        <f>IF(ISNUMBER(DataUpdatedUnprotected!T147),DataUpdatedUnprotected!T147,"")</f>
        <v>2</v>
      </c>
      <c r="F46" s="128">
        <f t="shared" si="17"/>
        <v>20</v>
      </c>
      <c r="G46" s="126">
        <f>IF(ISNUMBER(DataUpdatedUnprotected!N147),DataUpdatedUnprotected!N147,"")</f>
        <v>4</v>
      </c>
      <c r="H46" s="128">
        <f t="shared" si="18"/>
        <v>40</v>
      </c>
      <c r="I46" s="126">
        <f>IF(ISNUMBER(DataUpdatedUnprotected!AI147),DataUpdatedUnprotected!AI147,"")</f>
        <v>4</v>
      </c>
      <c r="J46" s="128">
        <f t="shared" si="19"/>
        <v>12</v>
      </c>
      <c r="K46" s="126">
        <f>IF(ISNUMBER(DataUpdatedUnprotected!AB147),DataUpdatedUnprotected!AB147,"")</f>
        <v>1</v>
      </c>
      <c r="L46" s="128">
        <f t="shared" si="20"/>
        <v>5</v>
      </c>
      <c r="M46" s="126">
        <f>IF(ISNUMBER(DataUpdatedUnprotected!AG147),DataUpdatedUnprotected!AG147,"")</f>
        <v>2</v>
      </c>
      <c r="N46" s="128">
        <f t="shared" si="21"/>
        <v>6</v>
      </c>
      <c r="O46" s="126">
        <f>IF(ISNUMBER(DataUpdatedUnprotected!E147),DataUpdatedUnprotected!E147,"")</f>
        <v>1</v>
      </c>
      <c r="P46" s="131">
        <f t="shared" si="22"/>
        <v>2</v>
      </c>
      <c r="Q46" s="132">
        <f t="shared" si="23"/>
        <v>85</v>
      </c>
      <c r="R46" s="152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</row>
    <row r="47" spans="1:34" s="53" customFormat="1" ht="15" customHeight="1" x14ac:dyDescent="0.2">
      <c r="A47" s="153"/>
      <c r="B47" s="125" t="str">
        <f>DataUpdatedUnprotected!A3</f>
        <v>Allen Harbor</v>
      </c>
      <c r="C47" s="126">
        <f>DataUpdatedUnprotected!C3</f>
        <v>3</v>
      </c>
      <c r="D47" s="127">
        <f t="shared" si="16"/>
        <v>8</v>
      </c>
      <c r="E47" s="126">
        <f>IF(ISNUMBER(DataUpdatedUnprotected!T3),DataUpdatedUnprotected!T3,"")</f>
        <v>3</v>
      </c>
      <c r="F47" s="128">
        <f t="shared" si="17"/>
        <v>30</v>
      </c>
      <c r="G47" s="126">
        <f>IF(ISNUMBER(DataUpdatedUnprotected!N3),DataUpdatedUnprotected!N3,"")</f>
        <v>3</v>
      </c>
      <c r="H47" s="128">
        <f t="shared" si="18"/>
        <v>30</v>
      </c>
      <c r="I47" s="126">
        <f>IF(ISNUMBER(DataUpdatedUnprotected!AI3),DataUpdatedUnprotected!AI3,"")</f>
        <v>3</v>
      </c>
      <c r="J47" s="128">
        <f t="shared" si="19"/>
        <v>9</v>
      </c>
      <c r="K47" s="126">
        <f>IF(ISNUMBER(DataUpdatedUnprotected!AB3),DataUpdatedUnprotected!AB3,"")</f>
        <v>1</v>
      </c>
      <c r="L47" s="128">
        <f t="shared" si="20"/>
        <v>5</v>
      </c>
      <c r="M47" s="126">
        <f>IF(ISNUMBER(DataUpdatedUnprotected!AG3),DataUpdatedUnprotected!AG3,"")</f>
        <v>2</v>
      </c>
      <c r="N47" s="128">
        <f t="shared" si="21"/>
        <v>6</v>
      </c>
      <c r="O47" s="126">
        <f>IF(ISNUMBER(DataUpdatedUnprotected!E3),DataUpdatedUnprotected!E3,"")</f>
        <v>1</v>
      </c>
      <c r="P47" s="131">
        <f t="shared" si="22"/>
        <v>2</v>
      </c>
      <c r="Q47" s="132">
        <f t="shared" si="23"/>
        <v>82</v>
      </c>
      <c r="R47" s="152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</row>
    <row r="48" spans="1:34" s="53" customFormat="1" ht="15" customHeight="1" x14ac:dyDescent="0.2">
      <c r="A48" s="153"/>
      <c r="B48" s="125" t="str">
        <f>DataUpdatedUnprotected!A117</f>
        <v>Sulfur Springs/Bucks Creek</v>
      </c>
      <c r="C48" s="126">
        <f>DataUpdatedUnprotected!C117</f>
        <v>3</v>
      </c>
      <c r="D48" s="127">
        <f t="shared" si="16"/>
        <v>8</v>
      </c>
      <c r="E48" s="126">
        <f>IF(ISNUMBER(DataUpdatedUnprotected!T117),DataUpdatedUnprotected!T117,"")</f>
        <v>2</v>
      </c>
      <c r="F48" s="128">
        <f t="shared" si="17"/>
        <v>20</v>
      </c>
      <c r="G48" s="126">
        <f>IF(ISNUMBER(DataUpdatedUnprotected!N117),DataUpdatedUnprotected!N117,"")</f>
        <v>2</v>
      </c>
      <c r="H48" s="128">
        <f t="shared" si="18"/>
        <v>20</v>
      </c>
      <c r="I48" s="126">
        <f>IF(ISNUMBER(DataUpdatedUnprotected!AI117),DataUpdatedUnprotected!AI117,"")</f>
        <v>4</v>
      </c>
      <c r="J48" s="128">
        <f t="shared" si="19"/>
        <v>12</v>
      </c>
      <c r="K48" s="126">
        <f>IF(ISNUMBER(DataUpdatedUnprotected!AB117),DataUpdatedUnprotected!AB117,"")</f>
        <v>3</v>
      </c>
      <c r="L48" s="128">
        <f t="shared" si="20"/>
        <v>15</v>
      </c>
      <c r="M48" s="126">
        <f>IF(ISNUMBER(DataUpdatedUnprotected!AG117),DataUpdatedUnprotected!AG117,"")</f>
        <v>1</v>
      </c>
      <c r="N48" s="128">
        <f t="shared" si="21"/>
        <v>3</v>
      </c>
      <c r="O48" s="126">
        <f>IF(ISNUMBER(DataUpdatedUnprotected!E117),DataUpdatedUnprotected!E117,"")</f>
        <v>1</v>
      </c>
      <c r="P48" s="131">
        <f t="shared" si="22"/>
        <v>2</v>
      </c>
      <c r="Q48" s="132">
        <f t="shared" si="23"/>
        <v>72</v>
      </c>
      <c r="R48" s="152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</row>
    <row r="49" spans="1:34" s="53" customFormat="1" ht="15" customHeight="1" x14ac:dyDescent="0.2">
      <c r="A49" s="153"/>
      <c r="B49" s="125" t="str">
        <f>DataUpdatedUnprotected!A113</f>
        <v>Saquatucket Harbor</v>
      </c>
      <c r="C49" s="126">
        <f>DataUpdatedUnprotected!C113</f>
        <v>3</v>
      </c>
      <c r="D49" s="127">
        <f t="shared" si="16"/>
        <v>8</v>
      </c>
      <c r="E49" s="126">
        <f>IF(ISNUMBER(DataUpdatedUnprotected!T113),DataUpdatedUnprotected!T113,"")</f>
        <v>2</v>
      </c>
      <c r="F49" s="128">
        <f t="shared" si="17"/>
        <v>20</v>
      </c>
      <c r="G49" s="126">
        <f>IF(ISNUMBER(DataUpdatedUnprotected!N113),DataUpdatedUnprotected!N113,"")</f>
        <v>3</v>
      </c>
      <c r="H49" s="128">
        <f t="shared" si="18"/>
        <v>30</v>
      </c>
      <c r="I49" s="126">
        <f>IF(ISNUMBER(DataUpdatedUnprotected!AI113),DataUpdatedUnprotected!AI113,"")</f>
        <v>1</v>
      </c>
      <c r="J49" s="128">
        <f t="shared" si="19"/>
        <v>3</v>
      </c>
      <c r="K49" s="126">
        <f>IF(ISNUMBER(DataUpdatedUnprotected!AB113),DataUpdatedUnprotected!AB113,"")</f>
        <v>2</v>
      </c>
      <c r="L49" s="128">
        <f t="shared" si="20"/>
        <v>10</v>
      </c>
      <c r="M49" s="126">
        <f>IF(ISNUMBER(DataUpdatedUnprotected!AG113),DataUpdatedUnprotected!AG113,"")</f>
        <v>2</v>
      </c>
      <c r="N49" s="128">
        <f t="shared" si="21"/>
        <v>6</v>
      </c>
      <c r="O49" s="126">
        <f>IF(ISNUMBER(DataUpdatedUnprotected!E113),DataUpdatedUnprotected!E113,"")</f>
        <v>1</v>
      </c>
      <c r="P49" s="131">
        <f t="shared" si="22"/>
        <v>2</v>
      </c>
      <c r="Q49" s="132">
        <f t="shared" si="23"/>
        <v>71</v>
      </c>
      <c r="R49" s="152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</row>
    <row r="50" spans="1:34" s="53" customFormat="1" ht="15" customHeight="1" x14ac:dyDescent="0.2">
      <c r="A50" s="153"/>
      <c r="B50" s="125" t="str">
        <f>DataUpdatedUnprotected!A119</f>
        <v>Taylors Pond/Mill Creek</v>
      </c>
      <c r="C50" s="126">
        <f>DataUpdatedUnprotected!C119</f>
        <v>3</v>
      </c>
      <c r="D50" s="127">
        <f t="shared" si="16"/>
        <v>8</v>
      </c>
      <c r="E50" s="126">
        <f>IF(ISNUMBER(DataUpdatedUnprotected!T119),DataUpdatedUnprotected!T119,"")</f>
        <v>2</v>
      </c>
      <c r="F50" s="128">
        <f t="shared" si="17"/>
        <v>20</v>
      </c>
      <c r="G50" s="126">
        <f>IF(ISNUMBER(DataUpdatedUnprotected!N119),DataUpdatedUnprotected!N119,"")</f>
        <v>2</v>
      </c>
      <c r="H50" s="128">
        <f t="shared" si="18"/>
        <v>20</v>
      </c>
      <c r="I50" s="126">
        <f>IF(ISNUMBER(DataUpdatedUnprotected!AI119),DataUpdatedUnprotected!AI119,"")</f>
        <v>3</v>
      </c>
      <c r="J50" s="128">
        <f t="shared" si="19"/>
        <v>9</v>
      </c>
      <c r="K50" s="126">
        <f>IF(ISNUMBER(DataUpdatedUnprotected!AB119),DataUpdatedUnprotected!AB119,"")</f>
        <v>2</v>
      </c>
      <c r="L50" s="128">
        <f t="shared" si="20"/>
        <v>10</v>
      </c>
      <c r="M50" s="126">
        <f>IF(ISNUMBER(DataUpdatedUnprotected!AG119),DataUpdatedUnprotected!AG119,"")</f>
        <v>1</v>
      </c>
      <c r="N50" s="128">
        <f t="shared" si="21"/>
        <v>3</v>
      </c>
      <c r="O50" s="126">
        <f>IF(ISNUMBER(DataUpdatedUnprotected!E119),DataUpdatedUnprotected!E119,"")</f>
        <v>2</v>
      </c>
      <c r="P50" s="131">
        <f t="shared" si="22"/>
        <v>4</v>
      </c>
      <c r="Q50" s="132">
        <f t="shared" si="23"/>
        <v>66</v>
      </c>
      <c r="R50" s="152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</row>
    <row r="51" spans="1:34" s="53" customFormat="1" ht="15" customHeight="1" x14ac:dyDescent="0.2">
      <c r="A51" s="153"/>
      <c r="B51" s="125" t="str">
        <f>DataUpdatedUnprotected!A43</f>
        <v>Herring River (Harwich)</v>
      </c>
      <c r="C51" s="126">
        <f>DataUpdatedUnprotected!C43</f>
        <v>3</v>
      </c>
      <c r="D51" s="127">
        <f t="shared" si="16"/>
        <v>8</v>
      </c>
      <c r="E51" s="126">
        <f>IF(ISNUMBER(DataUpdatedUnprotected!T43),DataUpdatedUnprotected!T43,"")</f>
        <v>1</v>
      </c>
      <c r="F51" s="128">
        <f t="shared" si="17"/>
        <v>10</v>
      </c>
      <c r="G51" s="126">
        <f>IF(ISNUMBER(DataUpdatedUnprotected!N43),DataUpdatedUnprotected!N43,"")</f>
        <v>2</v>
      </c>
      <c r="H51" s="128">
        <f t="shared" si="18"/>
        <v>20</v>
      </c>
      <c r="I51" s="126">
        <f>IF(ISNUMBER(DataUpdatedUnprotected!AI43),DataUpdatedUnprotected!AI43,"")</f>
        <v>1</v>
      </c>
      <c r="J51" s="128">
        <f t="shared" si="19"/>
        <v>3</v>
      </c>
      <c r="K51" s="126">
        <f>IF(ISNUMBER(DataUpdatedUnprotected!AB43),DataUpdatedUnprotected!AB43,"")</f>
        <v>3</v>
      </c>
      <c r="L51" s="128">
        <f t="shared" si="20"/>
        <v>15</v>
      </c>
      <c r="M51" s="126">
        <f>IF(ISNUMBER(DataUpdatedUnprotected!AG43),DataUpdatedUnprotected!AG43,"")</f>
        <v>2</v>
      </c>
      <c r="N51" s="128">
        <f t="shared" si="21"/>
        <v>6</v>
      </c>
      <c r="O51" s="126">
        <f>IF(ISNUMBER(DataUpdatedUnprotected!E43),DataUpdatedUnprotected!E43,"")</f>
        <v>3</v>
      </c>
      <c r="P51" s="131">
        <f t="shared" si="22"/>
        <v>6</v>
      </c>
      <c r="Q51" s="132">
        <f t="shared" si="23"/>
        <v>60</v>
      </c>
      <c r="R51" s="152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</row>
    <row r="52" spans="1:34" s="53" customFormat="1" ht="15" customHeight="1" x14ac:dyDescent="0.2">
      <c r="A52" s="153"/>
      <c r="B52" s="125" t="str">
        <f>DataUpdatedUnprotected!A55</f>
        <v>Little Namskaket Creek</v>
      </c>
      <c r="C52" s="126">
        <f>DataUpdatedUnprotected!C55</f>
        <v>3</v>
      </c>
      <c r="D52" s="127">
        <f t="shared" si="16"/>
        <v>8</v>
      </c>
      <c r="E52" s="126">
        <f>IF(ISNUMBER(DataUpdatedUnprotected!T55),DataUpdatedUnprotected!T55,"")</f>
        <v>1</v>
      </c>
      <c r="F52" s="128">
        <f t="shared" si="17"/>
        <v>10</v>
      </c>
      <c r="G52" s="126">
        <f>IF(ISNUMBER(DataUpdatedUnprotected!N55),DataUpdatedUnprotected!N55,"")</f>
        <v>1</v>
      </c>
      <c r="H52" s="128">
        <f t="shared" si="18"/>
        <v>10</v>
      </c>
      <c r="I52" s="126">
        <f>IF(ISNUMBER(DataUpdatedUnprotected!AI55),DataUpdatedUnprotected!AI55,"")</f>
        <v>3</v>
      </c>
      <c r="J52" s="128">
        <f t="shared" si="19"/>
        <v>9</v>
      </c>
      <c r="K52" s="126">
        <f>IF(ISNUMBER(DataUpdatedUnprotected!AB55),DataUpdatedUnprotected!AB55,"")</f>
        <v>2</v>
      </c>
      <c r="L52" s="128">
        <f t="shared" si="20"/>
        <v>10</v>
      </c>
      <c r="M52" s="126">
        <f>IF(ISNUMBER(DataUpdatedUnprotected!AG55),DataUpdatedUnprotected!AG55,"")</f>
        <v>2</v>
      </c>
      <c r="N52" s="128">
        <f t="shared" si="21"/>
        <v>6</v>
      </c>
      <c r="O52" s="126">
        <f>IF(ISNUMBER(DataUpdatedUnprotected!E55),DataUpdatedUnprotected!E55,"")</f>
        <v>2</v>
      </c>
      <c r="P52" s="131">
        <f t="shared" si="22"/>
        <v>4</v>
      </c>
      <c r="Q52" s="132">
        <f t="shared" si="23"/>
        <v>49</v>
      </c>
      <c r="R52" s="152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</row>
    <row r="53" spans="1:34" s="53" customFormat="1" ht="15" customHeight="1" x14ac:dyDescent="0.2">
      <c r="A53" s="153"/>
      <c r="B53" s="125" t="str">
        <f>DataUpdatedUnprotected!A63</f>
        <v>Namskaket Creek</v>
      </c>
      <c r="C53" s="126">
        <f>DataUpdatedUnprotected!C63</f>
        <v>3</v>
      </c>
      <c r="D53" s="127">
        <f t="shared" si="16"/>
        <v>8</v>
      </c>
      <c r="E53" s="126">
        <f>IF(ISNUMBER(DataUpdatedUnprotected!T63),DataUpdatedUnprotected!T63,"")</f>
        <v>1</v>
      </c>
      <c r="F53" s="128">
        <f t="shared" si="17"/>
        <v>10</v>
      </c>
      <c r="G53" s="126">
        <f>IF(ISNUMBER(DataUpdatedUnprotected!N63),DataUpdatedUnprotected!N63,"")</f>
        <v>1</v>
      </c>
      <c r="H53" s="128">
        <f t="shared" si="18"/>
        <v>10</v>
      </c>
      <c r="I53" s="126">
        <f>IF(ISNUMBER(DataUpdatedUnprotected!AI63),DataUpdatedUnprotected!AI63,"")</f>
        <v>1</v>
      </c>
      <c r="J53" s="128">
        <f t="shared" si="19"/>
        <v>3</v>
      </c>
      <c r="K53" s="126">
        <f>IF(ISNUMBER(DataUpdatedUnprotected!AB63),DataUpdatedUnprotected!AB63,"")</f>
        <v>2</v>
      </c>
      <c r="L53" s="128">
        <f t="shared" si="20"/>
        <v>10</v>
      </c>
      <c r="M53" s="126">
        <f>IF(ISNUMBER(DataUpdatedUnprotected!AG63),DataUpdatedUnprotected!AG63,"")</f>
        <v>2</v>
      </c>
      <c r="N53" s="128">
        <f t="shared" si="21"/>
        <v>6</v>
      </c>
      <c r="O53" s="126">
        <f>IF(ISNUMBER(DataUpdatedUnprotected!E63),DataUpdatedUnprotected!E63,"")</f>
        <v>3</v>
      </c>
      <c r="P53" s="131">
        <f t="shared" si="22"/>
        <v>6</v>
      </c>
      <c r="Q53" s="132">
        <f t="shared" si="23"/>
        <v>45</v>
      </c>
      <c r="R53" s="152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</row>
    <row r="54" spans="1:34" s="53" customFormat="1" ht="15" customHeight="1" thickBot="1" x14ac:dyDescent="0.25">
      <c r="A54" s="153"/>
      <c r="B54" s="77" t="str">
        <f>DataUpdatedUnprotected!A108</f>
        <v>Red River</v>
      </c>
      <c r="C54" s="56">
        <f>DataUpdatedUnprotected!C108</f>
        <v>3</v>
      </c>
      <c r="D54" s="57">
        <f t="shared" si="16"/>
        <v>2</v>
      </c>
      <c r="E54" s="64" t="str">
        <f>IF(ISNUMBER(DataUpdatedUnprotected!T108),DataUpdatedUnprotected!T108,"")</f>
        <v/>
      </c>
      <c r="F54" s="74" t="str">
        <f t="shared" si="17"/>
        <v/>
      </c>
      <c r="G54" s="64" t="str">
        <f>IF(ISNUMBER(DataUpdatedUnprotected!N108),DataUpdatedUnprotected!N108,"")</f>
        <v/>
      </c>
      <c r="H54" s="74" t="str">
        <f t="shared" si="18"/>
        <v/>
      </c>
      <c r="I54" s="64" t="str">
        <f>IF(ISNUMBER(DataUpdatedUnprotected!AI108),DataUpdatedUnprotected!AI108,"")</f>
        <v/>
      </c>
      <c r="J54" s="74" t="str">
        <f t="shared" si="19"/>
        <v/>
      </c>
      <c r="K54" s="64" t="str">
        <f>IF(ISNUMBER(DataUpdatedUnprotected!AB108),DataUpdatedUnprotected!AB108,"")</f>
        <v/>
      </c>
      <c r="L54" s="74" t="str">
        <f t="shared" si="20"/>
        <v/>
      </c>
      <c r="M54" s="137">
        <f>IF(ISNUMBER(DataUpdatedUnprotected!AG108),DataUpdatedUnprotected!AG108,"")</f>
        <v>4</v>
      </c>
      <c r="N54" s="133">
        <f t="shared" si="21"/>
        <v>12</v>
      </c>
      <c r="O54" s="137">
        <f>IF(ISNUMBER(DataUpdatedUnprotected!E108),DataUpdatedUnprotected!E108,"")</f>
        <v>3</v>
      </c>
      <c r="P54" s="134">
        <f t="shared" si="22"/>
        <v>6</v>
      </c>
      <c r="Q54" s="135">
        <f t="shared" si="23"/>
        <v>18</v>
      </c>
      <c r="R54" s="152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</row>
    <row r="55" spans="1:34" s="48" customFormat="1" ht="26.1" customHeight="1" thickBot="1" x14ac:dyDescent="0.25">
      <c r="A55" s="152"/>
      <c r="B55" s="76" t="s">
        <v>91</v>
      </c>
      <c r="C55" s="67"/>
      <c r="D55" s="68"/>
      <c r="E55" s="109" t="s">
        <v>115</v>
      </c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10"/>
      <c r="R55" s="152"/>
      <c r="S55" s="152"/>
      <c r="T55" s="153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</row>
    <row r="56" spans="1:34" s="53" customFormat="1" ht="15" customHeight="1" thickBot="1" x14ac:dyDescent="0.25">
      <c r="A56" s="153"/>
      <c r="B56" s="101" t="str">
        <f>DataUpdatedUnprotected!A137</f>
        <v>Wellfleet Harbor</v>
      </c>
      <c r="C56" s="65">
        <f>DataUpdatedUnprotected!C137</f>
        <v>4</v>
      </c>
      <c r="D56" s="66">
        <f t="shared" ref="D56:D61" si="24">IF(COUNT(G56:N56)&gt;0,COUNT(G56:N56),"")</f>
        <v>2</v>
      </c>
      <c r="E56" s="61" t="str">
        <f>IF(ISNUMBER(DataUpdatedUnprotected!T137),DataUpdatedUnprotected!T137,"")</f>
        <v/>
      </c>
      <c r="F56" s="75" t="str">
        <f t="shared" ref="F56:F61" si="25">IF(ISNUMBER(E$3*E56),E$3*E56,"")</f>
        <v/>
      </c>
      <c r="G56" s="61" t="str">
        <f>IF(ISNUMBER(DataUpdatedUnprotected!N137),DataUpdatedUnprotected!N137,"")</f>
        <v/>
      </c>
      <c r="H56" s="75" t="str">
        <f t="shared" ref="H56:H61" si="26">IF(ISNUMBER(G$3*G56),G$3*G56,"")</f>
        <v/>
      </c>
      <c r="I56" s="61" t="str">
        <f>IF(ISNUMBER(DataUpdatedUnprotected!AI137),DataUpdatedUnprotected!AI137,"")</f>
        <v/>
      </c>
      <c r="J56" s="75" t="str">
        <f t="shared" ref="J56:J61" si="27">IF(ISNUMBER(I$3*I56),I$3*I56,"")</f>
        <v/>
      </c>
      <c r="K56" s="61" t="str">
        <f>IF(ISNUMBER(DataUpdatedUnprotected!AB137),DataUpdatedUnprotected!AB137,"")</f>
        <v/>
      </c>
      <c r="L56" s="75" t="str">
        <f t="shared" ref="L56:L61" si="28">IF(ISNUMBER(K$3*K56),K$3*K56,"")</f>
        <v/>
      </c>
      <c r="M56" s="141">
        <v>0</v>
      </c>
      <c r="N56" s="124">
        <f t="shared" ref="N56:N61" si="29">IF(ISNUMBER(M$3*M56),M$3*M56,"")</f>
        <v>0</v>
      </c>
      <c r="O56" s="141">
        <f>IF(ISNUMBER(DataUpdatedUnprotected!E137),DataUpdatedUnprotected!E137,"")</f>
        <v>3</v>
      </c>
      <c r="P56" s="129">
        <f t="shared" ref="P56:P61" si="30">IF(ISNUMBER(O$3*O56),O$3*O56,"")</f>
        <v>6</v>
      </c>
      <c r="Q56" s="146">
        <f t="shared" ref="Q56:Q61" si="31">IF(SUM(P56,H56,F56,L56,N56,J56)&gt;0,SUM(P56,H56,F56,L56,N56,J56),"")</f>
        <v>6</v>
      </c>
      <c r="R56" s="152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</row>
    <row r="57" spans="1:34" s="53" customFormat="1" ht="15" customHeight="1" x14ac:dyDescent="0.2">
      <c r="A57" s="153"/>
      <c r="B57" s="77" t="str">
        <f>DataUpdatedUnprotected!A14</f>
        <v>Boat Meadow</v>
      </c>
      <c r="C57" s="59">
        <f>DataUpdatedUnprotected!C14</f>
        <v>4</v>
      </c>
      <c r="D57" s="60">
        <f t="shared" si="24"/>
        <v>2</v>
      </c>
      <c r="E57" s="99" t="str">
        <f>IF(ISNUMBER(DataUpdatedUnprotected!T14),DataUpdatedUnprotected!T14,"")</f>
        <v/>
      </c>
      <c r="F57" s="100" t="str">
        <f t="shared" si="25"/>
        <v/>
      </c>
      <c r="G57" s="99" t="str">
        <f>IF(ISNUMBER(DataUpdatedUnprotected!N14),DataUpdatedUnprotected!N14,"")</f>
        <v/>
      </c>
      <c r="H57" s="100" t="str">
        <f t="shared" si="26"/>
        <v/>
      </c>
      <c r="I57" s="99" t="str">
        <f>IF(ISNUMBER(DataUpdatedUnprotected!AI14),DataUpdatedUnprotected!AI14,"")</f>
        <v/>
      </c>
      <c r="J57" s="100" t="str">
        <f t="shared" si="27"/>
        <v/>
      </c>
      <c r="K57" s="99" t="str">
        <f>IF(ISNUMBER(DataUpdatedUnprotected!AB14),DataUpdatedUnprotected!AB14,"")</f>
        <v/>
      </c>
      <c r="L57" s="100" t="str">
        <f t="shared" si="28"/>
        <v/>
      </c>
      <c r="M57" s="122">
        <v>0</v>
      </c>
      <c r="N57" s="147">
        <f t="shared" si="29"/>
        <v>0</v>
      </c>
      <c r="O57" s="122">
        <f>IF(ISNUMBER(DataUpdatedUnprotected!E14),DataUpdatedUnprotected!E14,"")</f>
        <v>2</v>
      </c>
      <c r="P57" s="148">
        <f t="shared" si="30"/>
        <v>4</v>
      </c>
      <c r="Q57" s="130">
        <f t="shared" si="31"/>
        <v>4</v>
      </c>
      <c r="R57" s="152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</row>
    <row r="58" spans="1:34" s="53" customFormat="1" ht="15" customHeight="1" x14ac:dyDescent="0.2">
      <c r="A58" s="153"/>
      <c r="B58" s="77" t="str">
        <f>DataUpdatedUnprotected!A104</f>
        <v>Provincetown Harbor</v>
      </c>
      <c r="C58" s="56">
        <f>DataUpdatedUnprotected!C104</f>
        <v>4</v>
      </c>
      <c r="D58" s="57">
        <f t="shared" si="24"/>
        <v>2</v>
      </c>
      <c r="E58" s="58" t="str">
        <f>IF(ISNUMBER(DataUpdatedUnprotected!T104),DataUpdatedUnprotected!T104,"")</f>
        <v/>
      </c>
      <c r="F58" s="73" t="str">
        <f t="shared" si="25"/>
        <v/>
      </c>
      <c r="G58" s="58" t="str">
        <f>IF(ISNUMBER(DataUpdatedUnprotected!N104),DataUpdatedUnprotected!N104,"")</f>
        <v/>
      </c>
      <c r="H58" s="73" t="str">
        <f t="shared" si="26"/>
        <v/>
      </c>
      <c r="I58" s="58" t="str">
        <f>IF(ISNUMBER(DataUpdatedUnprotected!AI104),DataUpdatedUnprotected!AI104,"")</f>
        <v/>
      </c>
      <c r="J58" s="73" t="str">
        <f t="shared" si="27"/>
        <v/>
      </c>
      <c r="K58" s="58" t="str">
        <f>IF(ISNUMBER(DataUpdatedUnprotected!AB104),DataUpdatedUnprotected!AB104,"")</f>
        <v/>
      </c>
      <c r="L58" s="73" t="str">
        <f t="shared" si="28"/>
        <v/>
      </c>
      <c r="M58" s="126">
        <v>0</v>
      </c>
      <c r="N58" s="128">
        <f t="shared" si="29"/>
        <v>0</v>
      </c>
      <c r="O58" s="126">
        <f>IF(ISNUMBER(DataUpdatedUnprotected!E104),DataUpdatedUnprotected!E104,"")</f>
        <v>2</v>
      </c>
      <c r="P58" s="131">
        <f t="shared" si="30"/>
        <v>4</v>
      </c>
      <c r="Q58" s="132">
        <f t="shared" si="31"/>
        <v>4</v>
      </c>
      <c r="R58" s="152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</row>
    <row r="59" spans="1:34" s="53" customFormat="1" ht="15" customHeight="1" x14ac:dyDescent="0.2">
      <c r="A59" s="153"/>
      <c r="B59" s="77" t="str">
        <f>DataUpdatedUnprotected!A41</f>
        <v>Hatches Harbor</v>
      </c>
      <c r="C59" s="56">
        <f>DataUpdatedUnprotected!C41</f>
        <v>4</v>
      </c>
      <c r="D59" s="57">
        <f t="shared" si="24"/>
        <v>2</v>
      </c>
      <c r="E59" s="58" t="str">
        <f>IF(ISNUMBER(DataUpdatedUnprotected!T41),DataUpdatedUnprotected!T41,"")</f>
        <v/>
      </c>
      <c r="F59" s="73" t="str">
        <f t="shared" si="25"/>
        <v/>
      </c>
      <c r="G59" s="58" t="str">
        <f>IF(ISNUMBER(DataUpdatedUnprotected!N41),DataUpdatedUnprotected!N41,"")</f>
        <v/>
      </c>
      <c r="H59" s="73" t="str">
        <f t="shared" si="26"/>
        <v/>
      </c>
      <c r="I59" s="58" t="str">
        <f>IF(ISNUMBER(DataUpdatedUnprotected!AI41),DataUpdatedUnprotected!AI41,"")</f>
        <v/>
      </c>
      <c r="J59" s="73" t="str">
        <f t="shared" si="27"/>
        <v/>
      </c>
      <c r="K59" s="58" t="str">
        <f>IF(ISNUMBER(DataUpdatedUnprotected!AB41),DataUpdatedUnprotected!AB41,"")</f>
        <v/>
      </c>
      <c r="L59" s="73" t="str">
        <f t="shared" si="28"/>
        <v/>
      </c>
      <c r="M59" s="126">
        <v>0</v>
      </c>
      <c r="N59" s="128">
        <f t="shared" si="29"/>
        <v>0</v>
      </c>
      <c r="O59" s="126">
        <f>IF(ISNUMBER(DataUpdatedUnprotected!E41),DataUpdatedUnprotected!E41,"")</f>
        <v>1</v>
      </c>
      <c r="P59" s="131">
        <f t="shared" si="30"/>
        <v>2</v>
      </c>
      <c r="Q59" s="132">
        <f t="shared" si="31"/>
        <v>2</v>
      </c>
      <c r="R59" s="152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</row>
    <row r="60" spans="1:34" s="53" customFormat="1" ht="15" customHeight="1" x14ac:dyDescent="0.2">
      <c r="A60" s="153"/>
      <c r="B60" s="77" t="str">
        <f>DataUpdatedUnprotected!A42</f>
        <v>Herring River (Eastham)</v>
      </c>
      <c r="C60" s="56">
        <f>DataUpdatedUnprotected!C42</f>
        <v>4</v>
      </c>
      <c r="D60" s="57">
        <f t="shared" si="24"/>
        <v>2</v>
      </c>
      <c r="E60" s="58" t="str">
        <f>IF(ISNUMBER(DataUpdatedUnprotected!T42),DataUpdatedUnprotected!T42,"")</f>
        <v/>
      </c>
      <c r="F60" s="73" t="str">
        <f t="shared" si="25"/>
        <v/>
      </c>
      <c r="G60" s="58" t="str">
        <f>IF(ISNUMBER(DataUpdatedUnprotected!N42),DataUpdatedUnprotected!N42,"")</f>
        <v/>
      </c>
      <c r="H60" s="73" t="str">
        <f t="shared" si="26"/>
        <v/>
      </c>
      <c r="I60" s="58" t="str">
        <f>IF(ISNUMBER(DataUpdatedUnprotected!AI42),DataUpdatedUnprotected!AI42,"")</f>
        <v/>
      </c>
      <c r="J60" s="73" t="str">
        <f t="shared" si="27"/>
        <v/>
      </c>
      <c r="K60" s="58" t="str">
        <f>IF(ISNUMBER(DataUpdatedUnprotected!AB42),DataUpdatedUnprotected!AB42,"")</f>
        <v/>
      </c>
      <c r="L60" s="73" t="str">
        <f t="shared" si="28"/>
        <v/>
      </c>
      <c r="M60" s="126">
        <v>0</v>
      </c>
      <c r="N60" s="128">
        <f t="shared" si="29"/>
        <v>0</v>
      </c>
      <c r="O60" s="126">
        <f>IF(ISNUMBER(DataUpdatedUnprotected!E42),DataUpdatedUnprotected!E42,"")</f>
        <v>1</v>
      </c>
      <c r="P60" s="131">
        <f t="shared" si="30"/>
        <v>2</v>
      </c>
      <c r="Q60" s="132">
        <f t="shared" si="31"/>
        <v>2</v>
      </c>
      <c r="R60" s="152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</row>
    <row r="61" spans="1:34" s="53" customFormat="1" ht="15" customHeight="1" thickBot="1" x14ac:dyDescent="0.25">
      <c r="A61" s="153"/>
      <c r="B61" s="79" t="str">
        <f>DataUpdatedUnprotected!A67</f>
        <v>Pamet River</v>
      </c>
      <c r="C61" s="62">
        <f>DataUpdatedUnprotected!C67</f>
        <v>4</v>
      </c>
      <c r="D61" s="63">
        <f t="shared" si="24"/>
        <v>2</v>
      </c>
      <c r="E61" s="64" t="str">
        <f>IF(ISNUMBER(DataUpdatedUnprotected!T67),DataUpdatedUnprotected!T67,"")</f>
        <v/>
      </c>
      <c r="F61" s="74" t="str">
        <f t="shared" si="25"/>
        <v/>
      </c>
      <c r="G61" s="64" t="str">
        <f>IF(ISNUMBER(DataUpdatedUnprotected!N67),DataUpdatedUnprotected!N67,"")</f>
        <v/>
      </c>
      <c r="H61" s="74" t="str">
        <f t="shared" si="26"/>
        <v/>
      </c>
      <c r="I61" s="64" t="str">
        <f>IF(ISNUMBER(DataUpdatedUnprotected!AI67),DataUpdatedUnprotected!AI67,"")</f>
        <v/>
      </c>
      <c r="J61" s="74" t="str">
        <f t="shared" si="27"/>
        <v/>
      </c>
      <c r="K61" s="64" t="str">
        <f>IF(ISNUMBER(DataUpdatedUnprotected!AB67),DataUpdatedUnprotected!AB67,"")</f>
        <v/>
      </c>
      <c r="L61" s="74" t="str">
        <f t="shared" si="28"/>
        <v/>
      </c>
      <c r="M61" s="137">
        <v>0</v>
      </c>
      <c r="N61" s="133">
        <f t="shared" si="29"/>
        <v>0</v>
      </c>
      <c r="O61" s="137">
        <f>IF(ISNUMBER(DataUpdatedUnprotected!E67),DataUpdatedUnprotected!E67,"")</f>
        <v>1</v>
      </c>
      <c r="P61" s="134">
        <f t="shared" si="30"/>
        <v>2</v>
      </c>
      <c r="Q61" s="135">
        <f t="shared" si="31"/>
        <v>2</v>
      </c>
      <c r="R61" s="152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</row>
    <row r="62" spans="1:34" s="149" customFormat="1" x14ac:dyDescent="0.15">
      <c r="B62" s="164"/>
      <c r="C62" s="157"/>
      <c r="D62" s="165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8"/>
      <c r="R62" s="159"/>
    </row>
    <row r="63" spans="1:34" s="149" customFormat="1" x14ac:dyDescent="0.15">
      <c r="B63" s="164"/>
      <c r="C63" s="157"/>
      <c r="D63" s="165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8"/>
      <c r="R63" s="159"/>
    </row>
    <row r="64" spans="1:34" s="149" customFormat="1" x14ac:dyDescent="0.15">
      <c r="B64" s="164"/>
      <c r="C64" s="157"/>
      <c r="D64" s="165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8"/>
      <c r="R64" s="159"/>
    </row>
    <row r="65" spans="2:18" s="149" customFormat="1" x14ac:dyDescent="0.15">
      <c r="B65" s="164"/>
      <c r="C65" s="157"/>
      <c r="D65" s="165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8"/>
      <c r="R65" s="159"/>
    </row>
    <row r="66" spans="2:18" s="149" customFormat="1" x14ac:dyDescent="0.15">
      <c r="B66" s="164"/>
      <c r="C66" s="157"/>
      <c r="D66" s="165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8"/>
      <c r="R66" s="159"/>
    </row>
    <row r="67" spans="2:18" s="149" customFormat="1" x14ac:dyDescent="0.15">
      <c r="B67" s="164"/>
      <c r="C67" s="157"/>
      <c r="D67" s="165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8"/>
      <c r="R67" s="159"/>
    </row>
    <row r="68" spans="2:18" s="149" customFormat="1" x14ac:dyDescent="0.15">
      <c r="B68" s="164"/>
      <c r="C68" s="157"/>
      <c r="D68" s="165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8"/>
      <c r="R68" s="159"/>
    </row>
    <row r="69" spans="2:18" s="149" customFormat="1" x14ac:dyDescent="0.15">
      <c r="B69" s="164"/>
      <c r="C69" s="157"/>
      <c r="D69" s="165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8"/>
      <c r="R69" s="159"/>
    </row>
    <row r="70" spans="2:18" s="149" customFormat="1" x14ac:dyDescent="0.15">
      <c r="B70" s="164"/>
      <c r="C70" s="157"/>
      <c r="D70" s="165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8"/>
      <c r="R70" s="159"/>
    </row>
    <row r="71" spans="2:18" s="149" customFormat="1" x14ac:dyDescent="0.15">
      <c r="B71" s="164"/>
      <c r="C71" s="157"/>
      <c r="D71" s="165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8"/>
      <c r="R71" s="159"/>
    </row>
    <row r="72" spans="2:18" s="149" customFormat="1" x14ac:dyDescent="0.15">
      <c r="B72" s="164"/>
      <c r="C72" s="157"/>
      <c r="D72" s="165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8"/>
      <c r="R72" s="159"/>
    </row>
    <row r="73" spans="2:18" s="149" customFormat="1" x14ac:dyDescent="0.15">
      <c r="B73" s="164"/>
      <c r="C73" s="157"/>
      <c r="D73" s="165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8"/>
      <c r="R73" s="159"/>
    </row>
    <row r="74" spans="2:18" s="149" customFormat="1" x14ac:dyDescent="0.15">
      <c r="B74" s="164"/>
      <c r="C74" s="157"/>
      <c r="D74" s="165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8"/>
      <c r="R74" s="159"/>
    </row>
    <row r="75" spans="2:18" s="149" customFormat="1" x14ac:dyDescent="0.15">
      <c r="B75" s="164"/>
      <c r="C75" s="157"/>
      <c r="D75" s="165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8"/>
      <c r="R75" s="159"/>
    </row>
    <row r="76" spans="2:18" s="149" customFormat="1" x14ac:dyDescent="0.15">
      <c r="B76" s="164"/>
      <c r="C76" s="157"/>
      <c r="D76" s="165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8"/>
      <c r="R76" s="159"/>
    </row>
    <row r="77" spans="2:18" s="149" customFormat="1" x14ac:dyDescent="0.15">
      <c r="B77" s="164"/>
      <c r="C77" s="157"/>
      <c r="D77" s="165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8"/>
      <c r="R77" s="159"/>
    </row>
    <row r="78" spans="2:18" s="149" customFormat="1" x14ac:dyDescent="0.15">
      <c r="B78" s="164"/>
      <c r="C78" s="157"/>
      <c r="D78" s="165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8"/>
      <c r="R78" s="159"/>
    </row>
    <row r="79" spans="2:18" s="149" customFormat="1" x14ac:dyDescent="0.15">
      <c r="B79" s="164"/>
      <c r="C79" s="157"/>
      <c r="D79" s="165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8"/>
      <c r="R79" s="159"/>
    </row>
    <row r="80" spans="2:18" s="149" customFormat="1" x14ac:dyDescent="0.15">
      <c r="B80" s="164"/>
      <c r="C80" s="157"/>
      <c r="D80" s="165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8"/>
      <c r="R80" s="159"/>
    </row>
    <row r="81" spans="2:18" s="149" customFormat="1" x14ac:dyDescent="0.15">
      <c r="B81" s="164"/>
      <c r="C81" s="157"/>
      <c r="D81" s="165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8"/>
      <c r="R81" s="159"/>
    </row>
    <row r="82" spans="2:18" s="149" customFormat="1" x14ac:dyDescent="0.15">
      <c r="B82" s="164"/>
      <c r="C82" s="157"/>
      <c r="D82" s="165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8"/>
      <c r="R82" s="159"/>
    </row>
    <row r="83" spans="2:18" s="149" customFormat="1" x14ac:dyDescent="0.15">
      <c r="B83" s="164"/>
      <c r="C83" s="157"/>
      <c r="D83" s="165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8"/>
      <c r="R83" s="159"/>
    </row>
    <row r="84" spans="2:18" s="149" customFormat="1" x14ac:dyDescent="0.15">
      <c r="B84" s="164"/>
      <c r="C84" s="157"/>
      <c r="D84" s="165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8"/>
      <c r="R84" s="159"/>
    </row>
    <row r="85" spans="2:18" s="149" customFormat="1" x14ac:dyDescent="0.15">
      <c r="B85" s="164"/>
      <c r="C85" s="157"/>
      <c r="D85" s="165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8"/>
      <c r="R85" s="159"/>
    </row>
    <row r="86" spans="2:18" s="149" customFormat="1" x14ac:dyDescent="0.15">
      <c r="B86" s="164"/>
      <c r="C86" s="157"/>
      <c r="D86" s="165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8"/>
      <c r="R86" s="159"/>
    </row>
    <row r="87" spans="2:18" s="149" customFormat="1" x14ac:dyDescent="0.15">
      <c r="B87" s="164"/>
      <c r="C87" s="157"/>
      <c r="D87" s="165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8"/>
      <c r="R87" s="159"/>
    </row>
    <row r="88" spans="2:18" s="149" customFormat="1" x14ac:dyDescent="0.15">
      <c r="B88" s="164"/>
      <c r="C88" s="157"/>
      <c r="D88" s="165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8"/>
      <c r="R88" s="159"/>
    </row>
  </sheetData>
  <sortState ref="B6:W27">
    <sortCondition descending="1" ref="Q6:Q27"/>
    <sortCondition ref="B6:B27"/>
  </sortState>
  <mergeCells count="16">
    <mergeCell ref="E40:Q40"/>
    <mergeCell ref="E55:Q55"/>
    <mergeCell ref="I3:J3"/>
    <mergeCell ref="E2:F2"/>
    <mergeCell ref="I2:J2"/>
    <mergeCell ref="O2:P2"/>
    <mergeCell ref="E5:Q5"/>
    <mergeCell ref="E28:Q28"/>
    <mergeCell ref="K2:L2"/>
    <mergeCell ref="K3:L3"/>
    <mergeCell ref="M3:N3"/>
    <mergeCell ref="M2:N2"/>
    <mergeCell ref="O3:P3"/>
    <mergeCell ref="G2:H2"/>
    <mergeCell ref="G3:H3"/>
    <mergeCell ref="E3:F3"/>
  </mergeCells>
  <printOptions horizontalCentered="1"/>
  <pageMargins left="0.7" right="0.7" top="0.75" bottom="0.75" header="0.3" footer="0.3"/>
  <pageSetup scale="70" pageOrder="overThenDown" orientation="portrait" r:id="rId1"/>
  <headerFooter>
    <oddHeader>&amp;C&amp;"Arial,Bold"208 PLAN WATERSHED STUDY SCHEDULE PRIORITY
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4"/>
  <sheetViews>
    <sheetView zoomScale="85" zoomScaleNormal="85" workbookViewId="0"/>
  </sheetViews>
  <sheetFormatPr defaultRowHeight="12.75" x14ac:dyDescent="0.2"/>
  <cols>
    <col min="1" max="1" width="2.7109375" customWidth="1"/>
    <col min="2" max="2" width="108.5703125" bestFit="1" customWidth="1"/>
    <col min="3" max="5" width="2.7109375" customWidth="1"/>
    <col min="6" max="6" width="52.42578125" bestFit="1" customWidth="1"/>
    <col min="7" max="9" width="2.7109375" customWidth="1"/>
    <col min="10" max="10" width="52.7109375" bestFit="1" customWidth="1"/>
    <col min="11" max="12" width="2.7109375" customWidth="1"/>
    <col min="13" max="13" width="40.42578125" bestFit="1" customWidth="1"/>
  </cols>
  <sheetData>
    <row r="2" spans="1:11" x14ac:dyDescent="0.2">
      <c r="A2" s="3"/>
      <c r="B2" s="3" t="s">
        <v>66</v>
      </c>
      <c r="C2" s="3"/>
      <c r="D2" s="3"/>
      <c r="E2" s="3"/>
      <c r="G2" s="3"/>
      <c r="H2" s="3"/>
      <c r="I2" s="3"/>
      <c r="K2" s="3"/>
    </row>
    <row r="3" spans="1:11" ht="13.5" thickBot="1" x14ac:dyDescent="0.25">
      <c r="A3" s="3"/>
      <c r="B3" s="3"/>
      <c r="C3" s="3"/>
      <c r="D3" s="3"/>
      <c r="E3" s="3"/>
      <c r="G3" s="3"/>
      <c r="H3" s="3"/>
      <c r="I3" s="3"/>
      <c r="K3" s="3"/>
    </row>
    <row r="4" spans="1:11" x14ac:dyDescent="0.2">
      <c r="A4" s="4"/>
      <c r="B4" s="5"/>
      <c r="C4" s="6"/>
      <c r="D4" s="1"/>
      <c r="E4" s="4"/>
      <c r="F4" s="19"/>
      <c r="G4" s="6"/>
      <c r="H4" s="1"/>
      <c r="I4" s="4"/>
      <c r="J4" s="19"/>
      <c r="K4" s="6"/>
    </row>
    <row r="5" spans="1:11" s="1" customFormat="1" x14ac:dyDescent="0.2">
      <c r="A5" s="7"/>
      <c r="B5" s="8" t="s">
        <v>54</v>
      </c>
      <c r="C5" s="9"/>
      <c r="E5" s="7"/>
      <c r="F5" s="8" t="s">
        <v>57</v>
      </c>
      <c r="G5" s="9"/>
      <c r="I5" s="7"/>
      <c r="J5" s="8" t="s">
        <v>55</v>
      </c>
      <c r="K5" s="9"/>
    </row>
    <row r="6" spans="1:11" x14ac:dyDescent="0.2">
      <c r="A6" s="10"/>
      <c r="B6" s="11"/>
      <c r="C6" s="12"/>
      <c r="E6" s="10"/>
      <c r="F6" s="11"/>
      <c r="G6" s="12"/>
      <c r="I6" s="10"/>
      <c r="J6" s="11"/>
      <c r="K6" s="12"/>
    </row>
    <row r="7" spans="1:11" x14ac:dyDescent="0.2">
      <c r="A7" s="13"/>
      <c r="B7" s="14" t="s">
        <v>60</v>
      </c>
      <c r="C7" s="15"/>
      <c r="D7" s="2"/>
      <c r="E7" s="13"/>
      <c r="F7" s="11" t="s">
        <v>58</v>
      </c>
      <c r="G7" s="15"/>
      <c r="H7" s="2"/>
      <c r="I7" s="13"/>
      <c r="J7" s="14" t="s">
        <v>63</v>
      </c>
      <c r="K7" s="15"/>
    </row>
    <row r="8" spans="1:11" x14ac:dyDescent="0.2">
      <c r="A8" s="10"/>
      <c r="B8" s="11"/>
      <c r="C8" s="12"/>
      <c r="E8" s="10"/>
      <c r="F8" s="11"/>
      <c r="G8" s="12"/>
      <c r="I8" s="10"/>
      <c r="J8" s="11"/>
      <c r="K8" s="12"/>
    </row>
    <row r="9" spans="1:11" x14ac:dyDescent="0.2">
      <c r="A9" s="10"/>
      <c r="B9" s="11" t="s">
        <v>56</v>
      </c>
      <c r="C9" s="12"/>
      <c r="E9" s="10"/>
      <c r="F9" s="11" t="s">
        <v>67</v>
      </c>
      <c r="G9" s="12"/>
      <c r="I9" s="10"/>
      <c r="J9" s="11" t="s">
        <v>56</v>
      </c>
      <c r="K9" s="12"/>
    </row>
    <row r="10" spans="1:11" x14ac:dyDescent="0.2">
      <c r="A10" s="10"/>
      <c r="B10" s="14" t="s">
        <v>95</v>
      </c>
      <c r="C10" s="12"/>
      <c r="E10" s="10"/>
      <c r="F10" s="11" t="s">
        <v>92</v>
      </c>
      <c r="G10" s="12"/>
      <c r="I10" s="10"/>
      <c r="J10" s="11" t="s">
        <v>93</v>
      </c>
      <c r="K10" s="12"/>
    </row>
    <row r="11" spans="1:11" x14ac:dyDescent="0.2">
      <c r="A11" s="10"/>
      <c r="B11" s="11" t="s">
        <v>65</v>
      </c>
      <c r="C11" s="12"/>
      <c r="E11" s="10"/>
      <c r="F11" s="11" t="s">
        <v>97</v>
      </c>
      <c r="G11" s="12"/>
      <c r="I11" s="10"/>
      <c r="J11" s="11" t="s">
        <v>99</v>
      </c>
      <c r="K11" s="12"/>
    </row>
    <row r="12" spans="1:11" x14ac:dyDescent="0.2">
      <c r="A12" s="10"/>
      <c r="B12" s="14" t="s">
        <v>96</v>
      </c>
      <c r="C12" s="12"/>
      <c r="E12" s="10"/>
      <c r="F12" s="11" t="s">
        <v>101</v>
      </c>
      <c r="G12" s="12"/>
      <c r="I12" s="10"/>
      <c r="J12" s="11" t="s">
        <v>103</v>
      </c>
      <c r="K12" s="12"/>
    </row>
    <row r="13" spans="1:11" x14ac:dyDescent="0.2">
      <c r="A13" s="10"/>
      <c r="B13" s="11"/>
      <c r="C13" s="12"/>
      <c r="E13" s="10"/>
      <c r="F13" s="11" t="s">
        <v>108</v>
      </c>
      <c r="G13" s="12"/>
      <c r="I13" s="10"/>
      <c r="J13" s="11" t="s">
        <v>106</v>
      </c>
      <c r="K13" s="12"/>
    </row>
    <row r="14" spans="1:11" ht="13.5" thickBot="1" x14ac:dyDescent="0.25">
      <c r="A14" s="16"/>
      <c r="B14" s="17"/>
      <c r="C14" s="18"/>
      <c r="E14" s="16"/>
      <c r="F14" s="17"/>
      <c r="G14" s="18"/>
      <c r="I14" s="16"/>
      <c r="J14" s="17"/>
      <c r="K14" s="18"/>
    </row>
    <row r="15" spans="1:11" ht="13.5" thickBot="1" x14ac:dyDescent="0.25"/>
    <row r="16" spans="1:11" x14ac:dyDescent="0.2">
      <c r="A16" s="20"/>
      <c r="B16" s="19"/>
      <c r="C16" s="21"/>
      <c r="E16" s="20"/>
      <c r="F16" s="19"/>
      <c r="G16" s="21"/>
      <c r="I16" s="20"/>
      <c r="J16" s="19"/>
      <c r="K16" s="21"/>
    </row>
    <row r="17" spans="1:11" x14ac:dyDescent="0.2">
      <c r="A17" s="7"/>
      <c r="B17" s="8" t="s">
        <v>61</v>
      </c>
      <c r="C17" s="9"/>
      <c r="D17" s="1"/>
      <c r="E17" s="7"/>
      <c r="F17" s="8" t="s">
        <v>64</v>
      </c>
      <c r="G17" s="9"/>
      <c r="H17" s="1"/>
      <c r="I17" s="7"/>
      <c r="J17" s="8" t="s">
        <v>42</v>
      </c>
      <c r="K17" s="9"/>
    </row>
    <row r="18" spans="1:11" x14ac:dyDescent="0.2">
      <c r="A18" s="10"/>
      <c r="B18" s="11"/>
      <c r="C18" s="12"/>
      <c r="E18" s="10"/>
      <c r="F18" s="11"/>
      <c r="G18" s="12"/>
      <c r="I18" s="10"/>
      <c r="J18" s="11"/>
      <c r="K18" s="12"/>
    </row>
    <row r="19" spans="1:11" x14ac:dyDescent="0.2">
      <c r="A19" s="13"/>
      <c r="B19" s="14" t="s">
        <v>62</v>
      </c>
      <c r="C19" s="15"/>
      <c r="D19" s="2"/>
      <c r="E19" s="13"/>
      <c r="F19" s="14" t="s">
        <v>62</v>
      </c>
      <c r="G19" s="15"/>
      <c r="H19" s="2"/>
      <c r="I19" s="13"/>
      <c r="J19" s="14" t="s">
        <v>59</v>
      </c>
      <c r="K19" s="15"/>
    </row>
    <row r="20" spans="1:11" x14ac:dyDescent="0.2">
      <c r="A20" s="10"/>
      <c r="B20" s="11"/>
      <c r="C20" s="12"/>
      <c r="E20" s="10"/>
      <c r="F20" s="11"/>
      <c r="G20" s="12"/>
      <c r="I20" s="10"/>
      <c r="J20" s="11"/>
      <c r="K20" s="12"/>
    </row>
    <row r="21" spans="1:11" x14ac:dyDescent="0.2">
      <c r="A21" s="10"/>
      <c r="B21" s="11" t="s">
        <v>56</v>
      </c>
      <c r="C21" s="12"/>
      <c r="E21" s="10"/>
      <c r="F21" s="11"/>
      <c r="G21" s="12"/>
      <c r="I21" s="10"/>
      <c r="J21" s="11" t="s">
        <v>56</v>
      </c>
      <c r="K21" s="12"/>
    </row>
    <row r="22" spans="1:11" x14ac:dyDescent="0.2">
      <c r="A22" s="13"/>
      <c r="B22" s="14" t="s">
        <v>111</v>
      </c>
      <c r="C22" s="15"/>
      <c r="D22" s="2"/>
      <c r="E22" s="13"/>
      <c r="F22" s="14" t="s">
        <v>94</v>
      </c>
      <c r="G22" s="15"/>
      <c r="H22" s="2"/>
      <c r="I22" s="13"/>
      <c r="J22" s="45" t="s">
        <v>118</v>
      </c>
      <c r="K22" s="15"/>
    </row>
    <row r="23" spans="1:11" x14ac:dyDescent="0.2">
      <c r="A23" s="13"/>
      <c r="B23" s="14" t="s">
        <v>110</v>
      </c>
      <c r="C23" s="15"/>
      <c r="D23" s="2"/>
      <c r="E23" s="13"/>
      <c r="F23" s="14" t="s">
        <v>98</v>
      </c>
      <c r="G23" s="15"/>
      <c r="H23" s="2"/>
      <c r="I23" s="13"/>
      <c r="J23" s="45" t="s">
        <v>119</v>
      </c>
      <c r="K23" s="15"/>
    </row>
    <row r="24" spans="1:11" x14ac:dyDescent="0.2">
      <c r="A24" s="13"/>
      <c r="B24" s="14" t="s">
        <v>100</v>
      </c>
      <c r="C24" s="15"/>
      <c r="D24" s="2"/>
      <c r="E24" s="13"/>
      <c r="F24" s="14" t="s">
        <v>102</v>
      </c>
      <c r="G24" s="15"/>
      <c r="H24" s="2"/>
      <c r="I24" s="13"/>
      <c r="J24" s="14" t="s">
        <v>104</v>
      </c>
      <c r="K24" s="15"/>
    </row>
    <row r="25" spans="1:11" x14ac:dyDescent="0.2">
      <c r="A25" s="13"/>
      <c r="B25" s="14" t="s">
        <v>109</v>
      </c>
      <c r="C25" s="15"/>
      <c r="D25" s="2"/>
      <c r="E25" s="13"/>
      <c r="F25" s="14" t="s">
        <v>107</v>
      </c>
      <c r="G25" s="15"/>
      <c r="H25" s="2"/>
      <c r="I25" s="13"/>
      <c r="J25" s="14" t="s">
        <v>105</v>
      </c>
      <c r="K25" s="15"/>
    </row>
    <row r="26" spans="1:11" ht="13.5" thickBot="1" x14ac:dyDescent="0.25">
      <c r="A26" s="16"/>
      <c r="B26" s="17"/>
      <c r="C26" s="18"/>
      <c r="E26" s="16"/>
      <c r="F26" s="17"/>
      <c r="G26" s="18"/>
      <c r="I26" s="16"/>
      <c r="J26" s="17" t="s">
        <v>120</v>
      </c>
      <c r="K26" s="18"/>
    </row>
    <row r="27" spans="1:11" ht="13.5" thickBot="1" x14ac:dyDescent="0.25"/>
    <row r="28" spans="1:11" x14ac:dyDescent="0.2">
      <c r="A28" s="4"/>
      <c r="B28" s="19"/>
      <c r="C28" s="6"/>
    </row>
    <row r="29" spans="1:11" x14ac:dyDescent="0.2">
      <c r="A29" s="7"/>
      <c r="B29" s="8" t="s">
        <v>57</v>
      </c>
      <c r="C29" s="9"/>
    </row>
    <row r="30" spans="1:11" x14ac:dyDescent="0.2">
      <c r="A30" s="10"/>
      <c r="B30" s="11"/>
      <c r="C30" s="12"/>
    </row>
    <row r="31" spans="1:11" x14ac:dyDescent="0.2">
      <c r="A31" s="13"/>
      <c r="B31" s="11" t="s">
        <v>58</v>
      </c>
      <c r="C31" s="15"/>
    </row>
    <row r="32" spans="1:11" x14ac:dyDescent="0.2">
      <c r="A32" s="10"/>
      <c r="B32" s="11"/>
      <c r="C32" s="12"/>
    </row>
    <row r="33" spans="1:3" x14ac:dyDescent="0.2">
      <c r="A33" s="10"/>
      <c r="B33" s="11" t="s">
        <v>67</v>
      </c>
      <c r="C33" s="12"/>
    </row>
    <row r="34" spans="1:3" x14ac:dyDescent="0.2">
      <c r="A34" s="10"/>
      <c r="B34" s="11" t="s">
        <v>92</v>
      </c>
      <c r="C34" s="12"/>
    </row>
    <row r="35" spans="1:3" x14ac:dyDescent="0.2">
      <c r="A35" s="10"/>
      <c r="B35" s="11" t="s">
        <v>97</v>
      </c>
      <c r="C35" s="12"/>
    </row>
    <row r="36" spans="1:3" x14ac:dyDescent="0.2">
      <c r="A36" s="10"/>
      <c r="B36" s="11" t="s">
        <v>101</v>
      </c>
      <c r="C36" s="12"/>
    </row>
    <row r="37" spans="1:3" x14ac:dyDescent="0.2">
      <c r="A37" s="10"/>
      <c r="B37" s="11" t="s">
        <v>108</v>
      </c>
      <c r="C37" s="12"/>
    </row>
    <row r="38" spans="1:3" ht="13.5" thickBot="1" x14ac:dyDescent="0.25">
      <c r="A38" s="16"/>
      <c r="B38" s="17"/>
      <c r="C38" s="18"/>
    </row>
    <row r="39" spans="1:3" ht="13.5" thickBot="1" x14ac:dyDescent="0.25"/>
    <row r="40" spans="1:3" x14ac:dyDescent="0.2">
      <c r="A40" s="20"/>
      <c r="B40" s="19"/>
      <c r="C40" s="21"/>
    </row>
    <row r="41" spans="1:3" x14ac:dyDescent="0.2">
      <c r="A41" s="7"/>
      <c r="B41" s="8" t="s">
        <v>64</v>
      </c>
      <c r="C41" s="9"/>
    </row>
    <row r="42" spans="1:3" x14ac:dyDescent="0.2">
      <c r="A42" s="10"/>
      <c r="B42" s="11"/>
      <c r="C42" s="12"/>
    </row>
    <row r="43" spans="1:3" x14ac:dyDescent="0.2">
      <c r="A43" s="13"/>
      <c r="B43" s="14" t="s">
        <v>62</v>
      </c>
      <c r="C43" s="15"/>
    </row>
    <row r="44" spans="1:3" x14ac:dyDescent="0.2">
      <c r="A44" s="10"/>
      <c r="B44" s="11"/>
      <c r="C44" s="12"/>
    </row>
    <row r="45" spans="1:3" x14ac:dyDescent="0.2">
      <c r="A45" s="10"/>
      <c r="B45" s="11"/>
      <c r="C45" s="12"/>
    </row>
    <row r="46" spans="1:3" x14ac:dyDescent="0.2">
      <c r="A46" s="13"/>
      <c r="B46" s="14" t="s">
        <v>94</v>
      </c>
      <c r="C46" s="15"/>
    </row>
    <row r="47" spans="1:3" x14ac:dyDescent="0.2">
      <c r="A47" s="13"/>
      <c r="B47" s="14" t="s">
        <v>98</v>
      </c>
      <c r="C47" s="15"/>
    </row>
    <row r="48" spans="1:3" x14ac:dyDescent="0.2">
      <c r="A48" s="13"/>
      <c r="B48" s="14" t="s">
        <v>102</v>
      </c>
      <c r="C48" s="15"/>
    </row>
    <row r="49" spans="1:3" x14ac:dyDescent="0.2">
      <c r="A49" s="13"/>
      <c r="B49" s="14" t="s">
        <v>107</v>
      </c>
      <c r="C49" s="15"/>
    </row>
    <row r="50" spans="1:3" ht="13.5" thickBot="1" x14ac:dyDescent="0.25">
      <c r="A50" s="16"/>
      <c r="B50" s="17"/>
      <c r="C50" s="18"/>
    </row>
    <row r="51" spans="1:3" ht="13.5" thickBot="1" x14ac:dyDescent="0.25"/>
    <row r="52" spans="1:3" x14ac:dyDescent="0.2">
      <c r="A52" s="4"/>
      <c r="B52" s="19"/>
      <c r="C52" s="6"/>
    </row>
    <row r="53" spans="1:3" x14ac:dyDescent="0.2">
      <c r="A53" s="7"/>
      <c r="B53" s="8" t="s">
        <v>55</v>
      </c>
      <c r="C53" s="9"/>
    </row>
    <row r="54" spans="1:3" x14ac:dyDescent="0.2">
      <c r="A54" s="10"/>
      <c r="B54" s="11"/>
      <c r="C54" s="12"/>
    </row>
    <row r="55" spans="1:3" x14ac:dyDescent="0.2">
      <c r="A55" s="13"/>
      <c r="B55" s="14" t="s">
        <v>63</v>
      </c>
      <c r="C55" s="15"/>
    </row>
    <row r="56" spans="1:3" x14ac:dyDescent="0.2">
      <c r="A56" s="10"/>
      <c r="B56" s="11"/>
      <c r="C56" s="12"/>
    </row>
    <row r="57" spans="1:3" x14ac:dyDescent="0.2">
      <c r="A57" s="10"/>
      <c r="B57" s="11" t="s">
        <v>56</v>
      </c>
      <c r="C57" s="12"/>
    </row>
    <row r="58" spans="1:3" x14ac:dyDescent="0.2">
      <c r="A58" s="10"/>
      <c r="B58" s="11" t="s">
        <v>93</v>
      </c>
      <c r="C58" s="12"/>
    </row>
    <row r="59" spans="1:3" x14ac:dyDescent="0.2">
      <c r="A59" s="10"/>
      <c r="B59" s="11" t="s">
        <v>99</v>
      </c>
      <c r="C59" s="12"/>
    </row>
    <row r="60" spans="1:3" x14ac:dyDescent="0.2">
      <c r="A60" s="10"/>
      <c r="B60" s="11" t="s">
        <v>103</v>
      </c>
      <c r="C60" s="12"/>
    </row>
    <row r="61" spans="1:3" x14ac:dyDescent="0.2">
      <c r="A61" s="10"/>
      <c r="B61" s="11" t="s">
        <v>106</v>
      </c>
      <c r="C61" s="12"/>
    </row>
    <row r="62" spans="1:3" ht="13.5" thickBot="1" x14ac:dyDescent="0.25">
      <c r="A62" s="16"/>
      <c r="B62" s="17"/>
      <c r="C62" s="18"/>
    </row>
    <row r="63" spans="1:3" ht="13.5" thickBot="1" x14ac:dyDescent="0.25"/>
    <row r="64" spans="1:3" x14ac:dyDescent="0.2">
      <c r="A64" s="20"/>
      <c r="B64" s="19"/>
      <c r="C64" s="21"/>
    </row>
    <row r="65" spans="1:3" x14ac:dyDescent="0.2">
      <c r="A65" s="7"/>
      <c r="B65" s="8" t="s">
        <v>42</v>
      </c>
      <c r="C65" s="9"/>
    </row>
    <row r="66" spans="1:3" x14ac:dyDescent="0.2">
      <c r="A66" s="10"/>
      <c r="B66" s="11"/>
      <c r="C66" s="12"/>
    </row>
    <row r="67" spans="1:3" x14ac:dyDescent="0.2">
      <c r="A67" s="13"/>
      <c r="B67" s="14" t="s">
        <v>59</v>
      </c>
      <c r="C67" s="15"/>
    </row>
    <row r="68" spans="1:3" x14ac:dyDescent="0.2">
      <c r="A68" s="10"/>
      <c r="B68" s="11"/>
      <c r="C68" s="12"/>
    </row>
    <row r="69" spans="1:3" x14ac:dyDescent="0.2">
      <c r="A69" s="10"/>
      <c r="B69" s="11" t="s">
        <v>56</v>
      </c>
      <c r="C69" s="12"/>
    </row>
    <row r="70" spans="1:3" x14ac:dyDescent="0.2">
      <c r="A70" s="13"/>
      <c r="B70" s="45" t="s">
        <v>118</v>
      </c>
      <c r="C70" s="15"/>
    </row>
    <row r="71" spans="1:3" x14ac:dyDescent="0.2">
      <c r="A71" s="13"/>
      <c r="B71" s="45" t="s">
        <v>119</v>
      </c>
      <c r="C71" s="15"/>
    </row>
    <row r="72" spans="1:3" x14ac:dyDescent="0.2">
      <c r="A72" s="13"/>
      <c r="B72" s="14" t="s">
        <v>104</v>
      </c>
      <c r="C72" s="15"/>
    </row>
    <row r="73" spans="1:3" x14ac:dyDescent="0.2">
      <c r="A73" s="13"/>
      <c r="B73" s="14" t="s">
        <v>105</v>
      </c>
      <c r="C73" s="15"/>
    </row>
    <row r="74" spans="1:3" ht="13.5" thickBot="1" x14ac:dyDescent="0.25">
      <c r="A74" s="16"/>
      <c r="B74" s="17" t="s">
        <v>120</v>
      </c>
      <c r="C74" s="18"/>
    </row>
  </sheetData>
  <printOptions horizontalCentered="1"/>
  <pageMargins left="0.7" right="0.7" top="0.75" bottom="0.75" header="0.3" footer="0.3"/>
  <pageSetup paperSize="3" scale="85" pageOrder="overThenDown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7"/>
  <sheetViews>
    <sheetView workbookViewId="0">
      <pane xSplit="1" ySplit="1" topLeftCell="B95" activePane="bottomRight" state="frozen"/>
      <selection pane="topRight" activeCell="B1" sqref="B1"/>
      <selection pane="bottomLeft" activeCell="A2" sqref="A2"/>
      <selection pane="bottomRight" activeCell="A128" sqref="A128"/>
    </sheetView>
  </sheetViews>
  <sheetFormatPr defaultRowHeight="12.75" x14ac:dyDescent="0.2"/>
  <cols>
    <col min="1" max="1" width="25.5703125" bestFit="1" customWidth="1"/>
    <col min="2" max="3" width="14.140625" bestFit="1" customWidth="1"/>
    <col min="4" max="4" width="17.28515625" bestFit="1" customWidth="1"/>
    <col min="5" max="5" width="20" bestFit="1" customWidth="1"/>
    <col min="6" max="8" width="0" hidden="1" customWidth="1"/>
    <col min="9" max="9" width="18.140625" hidden="1" customWidth="1"/>
    <col min="10" max="12" width="0" hidden="1" customWidth="1"/>
    <col min="13" max="14" width="26.42578125" hidden="1" customWidth="1"/>
    <col min="15" max="15" width="6.42578125" hidden="1" customWidth="1"/>
    <col min="16" max="16" width="7" hidden="1" customWidth="1"/>
    <col min="17" max="17" width="3.42578125" hidden="1" customWidth="1"/>
    <col min="18" max="19" width="0" hidden="1" customWidth="1"/>
    <col min="20" max="20" width="43.42578125" hidden="1" customWidth="1"/>
    <col min="21" max="24" width="0" hidden="1" customWidth="1"/>
    <col min="25" max="25" width="16.5703125" hidden="1" customWidth="1"/>
    <col min="26" max="26" width="9" hidden="1" customWidth="1"/>
    <col min="27" max="27" width="3.42578125" hidden="1" customWidth="1"/>
    <col min="28" max="29" width="29" hidden="1" customWidth="1"/>
    <col min="30" max="30" width="0" hidden="1" customWidth="1"/>
    <col min="31" max="31" width="29.42578125" hidden="1" customWidth="1"/>
    <col min="32" max="32" width="0" hidden="1" customWidth="1"/>
    <col min="33" max="33" width="25.5703125" bestFit="1" customWidth="1"/>
    <col min="35" max="35" width="29.42578125" bestFit="1" customWidth="1"/>
    <col min="36" max="36" width="6.42578125" bestFit="1" customWidth="1"/>
    <col min="37" max="37" width="7" bestFit="1" customWidth="1"/>
    <col min="38" max="38" width="3.42578125" bestFit="1" customWidth="1"/>
  </cols>
  <sheetData>
    <row r="1" spans="1:38" ht="15.75" thickBot="1" x14ac:dyDescent="0.3">
      <c r="A1" s="23"/>
      <c r="B1" s="40" t="s">
        <v>79</v>
      </c>
      <c r="C1" s="44" t="s">
        <v>80</v>
      </c>
      <c r="D1" s="32" t="s">
        <v>78</v>
      </c>
      <c r="E1" s="42" t="s">
        <v>71</v>
      </c>
      <c r="M1" s="34" t="s">
        <v>70</v>
      </c>
      <c r="N1" s="31" t="str">
        <f>M1</f>
        <v>Septic N Target</v>
      </c>
      <c r="O1" s="23"/>
      <c r="P1" s="22"/>
      <c r="T1" s="33" t="s">
        <v>69</v>
      </c>
      <c r="Y1" s="2" t="s">
        <v>68</v>
      </c>
      <c r="AB1" s="31" t="str">
        <f>AC1</f>
        <v>Attenuated N Load</v>
      </c>
      <c r="AC1" s="34" t="s">
        <v>68</v>
      </c>
      <c r="AE1" s="37" t="s">
        <v>64</v>
      </c>
      <c r="AG1" s="33" t="s">
        <v>42</v>
      </c>
      <c r="AI1" s="43" t="str">
        <f>AE1</f>
        <v>Natural Attenuation</v>
      </c>
    </row>
    <row r="2" spans="1:38" ht="15" x14ac:dyDescent="0.25">
      <c r="A2" s="23"/>
      <c r="B2" s="41"/>
      <c r="C2" s="35"/>
      <c r="D2" s="29"/>
      <c r="E2" s="30"/>
      <c r="F2" s="22"/>
      <c r="M2" s="35" t="s">
        <v>74</v>
      </c>
      <c r="N2" s="31" t="s">
        <v>75</v>
      </c>
      <c r="O2" s="20" t="s">
        <v>76</v>
      </c>
      <c r="P2" s="24" t="s">
        <v>72</v>
      </c>
      <c r="Q2" s="25" t="s">
        <v>73</v>
      </c>
      <c r="T2" s="30"/>
      <c r="U2" s="22"/>
      <c r="Y2" s="20" t="s">
        <v>76</v>
      </c>
      <c r="Z2" s="24" t="s">
        <v>72</v>
      </c>
      <c r="AA2" s="25" t="s">
        <v>73</v>
      </c>
      <c r="AB2" s="36" t="s">
        <v>75</v>
      </c>
      <c r="AC2" s="35"/>
      <c r="AD2" s="22"/>
      <c r="AE2" s="35"/>
      <c r="AF2" s="22"/>
      <c r="AG2" s="30"/>
      <c r="AH2" s="22"/>
      <c r="AI2" s="36" t="s">
        <v>75</v>
      </c>
      <c r="AJ2" s="20" t="s">
        <v>76</v>
      </c>
      <c r="AK2" s="24" t="s">
        <v>72</v>
      </c>
      <c r="AL2" s="25" t="s">
        <v>73</v>
      </c>
    </row>
    <row r="3" spans="1:38" ht="15" x14ac:dyDescent="0.25">
      <c r="A3" s="23" t="s">
        <v>8</v>
      </c>
      <c r="B3" s="39">
        <f>IF(COUNT(E3,N3,T3,AB3,AG3,AI3)&gt;0,COUNT(E3,N3,T3,AB3,AG3,AI3),"")</f>
        <v>6</v>
      </c>
      <c r="C3" s="35">
        <v>3</v>
      </c>
      <c r="D3" s="38">
        <f t="shared" ref="D3:D66" si="0">IF(SUM(E3,N3,T3,AB3,AG3,AI3)&gt;0,SUM(E3,N3,T3,AB3,AG3,AI3),"")</f>
        <v>13</v>
      </c>
      <c r="E3" s="30">
        <v>1</v>
      </c>
      <c r="M3" s="35">
        <v>80</v>
      </c>
      <c r="N3" s="31">
        <f>IF(ISNUMBER(M3),IF(M3&lt;=P$5,IF(M3&lt;=P$4,IF(M3&lt;=P$3,IF(M3&lt;=P$3,O$3),O$4),O$5),O$6),"")</f>
        <v>3</v>
      </c>
      <c r="O3" s="10">
        <f>Q3</f>
        <v>1</v>
      </c>
      <c r="P3" s="11">
        <f>QUARTILE(M$3:M$147,Q3)</f>
        <v>34</v>
      </c>
      <c r="Q3" s="12">
        <v>1</v>
      </c>
      <c r="T3" s="30">
        <v>3</v>
      </c>
      <c r="Y3" s="10">
        <f>AA3</f>
        <v>1</v>
      </c>
      <c r="Z3" s="11">
        <f>QUARTILE(AC$3:AC$147,AA3)</f>
        <v>2809</v>
      </c>
      <c r="AA3" s="12">
        <v>1</v>
      </c>
      <c r="AB3" s="31">
        <f t="shared" ref="AB3:AB66" si="1">IF(ISNUMBER(AC3),IF(AC3&lt;=Z$5,IF(AC3&lt;=Z$4,IF(AC3&lt;=Z$3,IF(AC3&lt;=Z$3,Y$3),Y$4),Y$5),Y$6),"")</f>
        <v>1</v>
      </c>
      <c r="AC3" s="35">
        <v>2492</v>
      </c>
      <c r="AE3" s="35">
        <v>10</v>
      </c>
      <c r="AG3" s="30">
        <v>2</v>
      </c>
      <c r="AI3" s="31">
        <f t="shared" ref="AI3:AI66" si="2">IF(ISNUMBER(AE3),IF(AE3&lt;=AK$5,IF(AE3&lt;=AK$4,IF(AE3&lt;=AK$3,IF(AE3&lt;=AK$3,AJ$3),AJ$4),AJ$5),AJ$6),"")</f>
        <v>3</v>
      </c>
      <c r="AJ3" s="10">
        <v>4</v>
      </c>
      <c r="AK3" s="11">
        <f>QUARTILE(AE$3:AE$147,AL3)</f>
        <v>1.75</v>
      </c>
      <c r="AL3" s="12">
        <v>1</v>
      </c>
    </row>
    <row r="4" spans="1:38" ht="15" x14ac:dyDescent="0.25">
      <c r="A4" s="23" t="s">
        <v>18</v>
      </c>
      <c r="B4" s="39">
        <f t="shared" ref="B4:B67" si="3">IF(COUNT(E4,N4,T4,AB4,AG4,AI4)&gt;0,COUNT(E4,N4,T4,AB4,AG4,AI4),"")</f>
        <v>2</v>
      </c>
      <c r="C4" s="35">
        <v>2</v>
      </c>
      <c r="D4" s="38">
        <f t="shared" si="0"/>
        <v>7</v>
      </c>
      <c r="E4" s="30">
        <v>3</v>
      </c>
      <c r="M4" s="35" t="s">
        <v>81</v>
      </c>
      <c r="N4" s="31" t="str">
        <f t="shared" ref="N4:N67" si="4">IF(ISNUMBER(M4),IF(M4&lt;=P$5,IF(M4&lt;=P$4,IF(M4&lt;=P$3,IF(M4&lt;=P$3,O$3),O$4),O$5),O$6),"")</f>
        <v/>
      </c>
      <c r="O4" s="10">
        <f t="shared" ref="O4:O6" si="5">Q4</f>
        <v>2</v>
      </c>
      <c r="P4" s="11">
        <f>QUARTILE(M$3:M$147,Q4)</f>
        <v>51</v>
      </c>
      <c r="Q4" s="12">
        <f>Q3+1</f>
        <v>2</v>
      </c>
      <c r="T4" s="30" t="s">
        <v>81</v>
      </c>
      <c r="Y4" s="10">
        <f t="shared" ref="Y4:Y6" si="6">AA4</f>
        <v>2</v>
      </c>
      <c r="Z4" s="11">
        <f>QUARTILE(AC$3:AC$147,AA4)</f>
        <v>9059.5</v>
      </c>
      <c r="AA4" s="12">
        <f>AA3+1</f>
        <v>2</v>
      </c>
      <c r="AB4" s="31" t="str">
        <f t="shared" si="1"/>
        <v/>
      </c>
      <c r="AC4" s="35" t="s">
        <v>81</v>
      </c>
      <c r="AE4" s="35" t="s">
        <v>81</v>
      </c>
      <c r="AG4" s="30">
        <v>4</v>
      </c>
      <c r="AI4" s="31" t="str">
        <f t="shared" si="2"/>
        <v/>
      </c>
      <c r="AJ4" s="10">
        <f>AJ3-1</f>
        <v>3</v>
      </c>
      <c r="AK4" s="11">
        <f t="shared" ref="AK4:AK6" si="7">QUARTILE(AE$3:AE$147,AL4)</f>
        <v>11</v>
      </c>
      <c r="AL4" s="12">
        <f>AL3+1</f>
        <v>2</v>
      </c>
    </row>
    <row r="5" spans="1:38" ht="15" x14ac:dyDescent="0.25">
      <c r="A5" s="23" t="s">
        <v>53</v>
      </c>
      <c r="B5" s="39">
        <f t="shared" si="3"/>
        <v>6</v>
      </c>
      <c r="C5" s="35">
        <v>2</v>
      </c>
      <c r="D5" s="38">
        <f t="shared" si="0"/>
        <v>17</v>
      </c>
      <c r="E5" s="30">
        <v>3</v>
      </c>
      <c r="M5" s="35">
        <v>28</v>
      </c>
      <c r="N5" s="31">
        <f t="shared" si="4"/>
        <v>1</v>
      </c>
      <c r="O5" s="10">
        <f t="shared" si="5"/>
        <v>3</v>
      </c>
      <c r="P5" s="11">
        <f>QUARTILE(M$3:M$147,Q5)</f>
        <v>80</v>
      </c>
      <c r="Q5" s="12">
        <f t="shared" ref="Q5:Q6" si="8">Q4+1</f>
        <v>3</v>
      </c>
      <c r="T5" s="30">
        <v>3</v>
      </c>
      <c r="Y5" s="10">
        <f t="shared" si="6"/>
        <v>3</v>
      </c>
      <c r="Z5" s="11">
        <f>QUARTILE(AC$3:AC$147,AA5)</f>
        <v>23678.25</v>
      </c>
      <c r="AA5" s="12">
        <f t="shared" ref="AA5:AA6" si="9">AA4+1</f>
        <v>3</v>
      </c>
      <c r="AB5" s="31">
        <f t="shared" si="1"/>
        <v>4</v>
      </c>
      <c r="AC5" s="35">
        <v>84068</v>
      </c>
      <c r="AE5" s="35">
        <v>12</v>
      </c>
      <c r="AG5" s="30">
        <v>4</v>
      </c>
      <c r="AI5" s="31">
        <f t="shared" si="2"/>
        <v>2</v>
      </c>
      <c r="AJ5" s="10">
        <f t="shared" ref="AJ5:AJ6" si="10">AJ4-1</f>
        <v>2</v>
      </c>
      <c r="AK5" s="11">
        <f t="shared" si="7"/>
        <v>21.25</v>
      </c>
      <c r="AL5" s="12">
        <f t="shared" ref="AL5:AL6" si="11">AL4+1</f>
        <v>3</v>
      </c>
    </row>
    <row r="6" spans="1:38" ht="15.75" thickBot="1" x14ac:dyDescent="0.3">
      <c r="A6" s="23" t="s">
        <v>81</v>
      </c>
      <c r="B6" s="39" t="str">
        <f t="shared" si="3"/>
        <v/>
      </c>
      <c r="C6" s="35" t="s">
        <v>81</v>
      </c>
      <c r="D6" s="38" t="str">
        <f t="shared" si="0"/>
        <v/>
      </c>
      <c r="E6" s="30" t="s">
        <v>81</v>
      </c>
      <c r="H6" s="28"/>
      <c r="I6" s="2" t="s">
        <v>82</v>
      </c>
      <c r="M6" s="35" t="s">
        <v>81</v>
      </c>
      <c r="N6" s="31" t="str">
        <f t="shared" si="4"/>
        <v/>
      </c>
      <c r="O6" s="10">
        <f t="shared" si="5"/>
        <v>4</v>
      </c>
      <c r="P6" s="17">
        <f>QUARTILE(M$3:M$147,Q6)</f>
        <v>100</v>
      </c>
      <c r="Q6" s="18">
        <f t="shared" si="8"/>
        <v>4</v>
      </c>
      <c r="T6" s="30" t="s">
        <v>81</v>
      </c>
      <c r="Y6" s="10">
        <f t="shared" si="6"/>
        <v>4</v>
      </c>
      <c r="Z6" s="17">
        <f>QUARTILE(AC$3:AC$147,AA6)</f>
        <v>84068</v>
      </c>
      <c r="AA6" s="18">
        <f t="shared" si="9"/>
        <v>4</v>
      </c>
      <c r="AB6" s="31" t="str">
        <f t="shared" si="1"/>
        <v/>
      </c>
      <c r="AC6" s="35" t="s">
        <v>81</v>
      </c>
      <c r="AE6" s="35" t="s">
        <v>81</v>
      </c>
      <c r="AG6" s="30" t="s">
        <v>81</v>
      </c>
      <c r="AI6" s="31" t="str">
        <f t="shared" si="2"/>
        <v/>
      </c>
      <c r="AJ6" s="10">
        <f t="shared" si="10"/>
        <v>1</v>
      </c>
      <c r="AK6" s="17">
        <f t="shared" si="7"/>
        <v>44</v>
      </c>
      <c r="AL6" s="18">
        <f t="shared" si="11"/>
        <v>4</v>
      </c>
    </row>
    <row r="7" spans="1:38" ht="15" x14ac:dyDescent="0.25">
      <c r="A7" s="23" t="s">
        <v>81</v>
      </c>
      <c r="B7" s="39" t="str">
        <f t="shared" si="3"/>
        <v/>
      </c>
      <c r="C7" s="35" t="s">
        <v>81</v>
      </c>
      <c r="D7" s="38" t="str">
        <f t="shared" si="0"/>
        <v/>
      </c>
      <c r="E7" s="30" t="s">
        <v>81</v>
      </c>
      <c r="H7" s="26" t="str">
        <f>IF(ISNUMBER(#REF!),#REF!,"")</f>
        <v/>
      </c>
      <c r="I7" s="2" t="s">
        <v>83</v>
      </c>
      <c r="M7" s="35" t="s">
        <v>81</v>
      </c>
      <c r="N7" s="31" t="str">
        <f t="shared" si="4"/>
        <v/>
      </c>
      <c r="T7" s="30" t="s">
        <v>81</v>
      </c>
      <c r="AB7" s="31" t="str">
        <f t="shared" si="1"/>
        <v/>
      </c>
      <c r="AC7" s="35" t="s">
        <v>81</v>
      </c>
      <c r="AE7" s="35" t="s">
        <v>81</v>
      </c>
      <c r="AG7" s="30" t="s">
        <v>81</v>
      </c>
      <c r="AI7" s="31" t="str">
        <f t="shared" si="2"/>
        <v/>
      </c>
    </row>
    <row r="8" spans="1:38" ht="15" x14ac:dyDescent="0.25">
      <c r="A8" s="23" t="s">
        <v>81</v>
      </c>
      <c r="B8" s="39" t="str">
        <f t="shared" si="3"/>
        <v/>
      </c>
      <c r="C8" s="35" t="s">
        <v>81</v>
      </c>
      <c r="D8" s="38" t="str">
        <f t="shared" si="0"/>
        <v/>
      </c>
      <c r="E8" s="30" t="s">
        <v>81</v>
      </c>
      <c r="H8" s="27"/>
      <c r="I8" s="2" t="s">
        <v>77</v>
      </c>
      <c r="M8" s="35" t="s">
        <v>81</v>
      </c>
      <c r="N8" s="31" t="str">
        <f t="shared" si="4"/>
        <v/>
      </c>
      <c r="T8" s="30" t="s">
        <v>81</v>
      </c>
      <c r="AB8" s="31" t="str">
        <f t="shared" si="1"/>
        <v/>
      </c>
      <c r="AC8" s="35" t="s">
        <v>81</v>
      </c>
      <c r="AE8" s="35" t="s">
        <v>81</v>
      </c>
      <c r="AG8" s="30" t="s">
        <v>81</v>
      </c>
      <c r="AI8" s="31" t="str">
        <f t="shared" si="2"/>
        <v/>
      </c>
    </row>
    <row r="9" spans="1:38" ht="15" x14ac:dyDescent="0.25">
      <c r="A9" s="23" t="s">
        <v>81</v>
      </c>
      <c r="B9" s="39" t="str">
        <f t="shared" si="3"/>
        <v/>
      </c>
      <c r="C9" s="35" t="s">
        <v>81</v>
      </c>
      <c r="D9" s="38" t="str">
        <f t="shared" si="0"/>
        <v/>
      </c>
      <c r="E9" s="30" t="s">
        <v>81</v>
      </c>
      <c r="M9" s="35" t="s">
        <v>81</v>
      </c>
      <c r="N9" s="31" t="str">
        <f t="shared" si="4"/>
        <v/>
      </c>
      <c r="T9" s="30" t="s">
        <v>81</v>
      </c>
      <c r="AB9" s="31" t="str">
        <f t="shared" si="1"/>
        <v/>
      </c>
      <c r="AC9" s="35" t="s">
        <v>81</v>
      </c>
      <c r="AE9" s="35" t="s">
        <v>81</v>
      </c>
      <c r="AG9" s="30" t="s">
        <v>81</v>
      </c>
      <c r="AI9" s="31" t="str">
        <f t="shared" si="2"/>
        <v/>
      </c>
    </row>
    <row r="10" spans="1:38" ht="15" x14ac:dyDescent="0.25">
      <c r="A10" s="23" t="s">
        <v>81</v>
      </c>
      <c r="B10" s="39" t="str">
        <f t="shared" si="3"/>
        <v/>
      </c>
      <c r="C10" s="35" t="s">
        <v>81</v>
      </c>
      <c r="D10" s="38" t="str">
        <f t="shared" si="0"/>
        <v/>
      </c>
      <c r="E10" s="30" t="s">
        <v>81</v>
      </c>
      <c r="M10" s="35" t="s">
        <v>81</v>
      </c>
      <c r="N10" s="31" t="str">
        <f t="shared" si="4"/>
        <v/>
      </c>
      <c r="T10" s="30" t="s">
        <v>81</v>
      </c>
      <c r="AB10" s="31" t="str">
        <f t="shared" si="1"/>
        <v/>
      </c>
      <c r="AC10" s="35" t="s">
        <v>81</v>
      </c>
      <c r="AE10" s="35" t="s">
        <v>81</v>
      </c>
      <c r="AG10" s="30" t="s">
        <v>81</v>
      </c>
      <c r="AI10" s="31" t="str">
        <f t="shared" si="2"/>
        <v/>
      </c>
    </row>
    <row r="11" spans="1:38" ht="15" x14ac:dyDescent="0.25">
      <c r="A11" s="23" t="s">
        <v>81</v>
      </c>
      <c r="B11" s="39" t="str">
        <f t="shared" si="3"/>
        <v/>
      </c>
      <c r="C11" s="35" t="s">
        <v>81</v>
      </c>
      <c r="D11" s="38" t="str">
        <f t="shared" si="0"/>
        <v/>
      </c>
      <c r="E11" s="30" t="s">
        <v>81</v>
      </c>
      <c r="M11" s="35" t="s">
        <v>81</v>
      </c>
      <c r="N11" s="31" t="str">
        <f t="shared" si="4"/>
        <v/>
      </c>
      <c r="T11" s="30" t="s">
        <v>81</v>
      </c>
      <c r="AB11" s="31" t="str">
        <f t="shared" si="1"/>
        <v/>
      </c>
      <c r="AC11" s="35" t="s">
        <v>81</v>
      </c>
      <c r="AE11" s="35" t="s">
        <v>81</v>
      </c>
      <c r="AG11" s="30" t="s">
        <v>81</v>
      </c>
      <c r="AI11" s="31" t="str">
        <f t="shared" si="2"/>
        <v/>
      </c>
    </row>
    <row r="12" spans="1:38" ht="15" x14ac:dyDescent="0.25">
      <c r="A12" s="23" t="s">
        <v>81</v>
      </c>
      <c r="B12" s="39" t="str">
        <f t="shared" si="3"/>
        <v/>
      </c>
      <c r="C12" s="35" t="s">
        <v>81</v>
      </c>
      <c r="D12" s="38" t="str">
        <f t="shared" si="0"/>
        <v/>
      </c>
      <c r="E12" s="30" t="s">
        <v>81</v>
      </c>
      <c r="M12" s="35" t="s">
        <v>81</v>
      </c>
      <c r="N12" s="31" t="str">
        <f t="shared" si="4"/>
        <v/>
      </c>
      <c r="T12" s="30" t="s">
        <v>81</v>
      </c>
      <c r="AB12" s="31" t="str">
        <f t="shared" si="1"/>
        <v/>
      </c>
      <c r="AC12" s="35" t="s">
        <v>81</v>
      </c>
      <c r="AE12" s="35" t="s">
        <v>81</v>
      </c>
      <c r="AG12" s="30" t="s">
        <v>81</v>
      </c>
      <c r="AI12" s="31" t="str">
        <f t="shared" si="2"/>
        <v/>
      </c>
    </row>
    <row r="13" spans="1:38" ht="15" x14ac:dyDescent="0.25">
      <c r="A13" s="23" t="s">
        <v>81</v>
      </c>
      <c r="B13" s="39" t="str">
        <f t="shared" si="3"/>
        <v/>
      </c>
      <c r="C13" s="35" t="s">
        <v>81</v>
      </c>
      <c r="D13" s="38" t="str">
        <f t="shared" si="0"/>
        <v/>
      </c>
      <c r="E13" s="30" t="s">
        <v>81</v>
      </c>
      <c r="M13" s="35" t="s">
        <v>81</v>
      </c>
      <c r="N13" s="31" t="str">
        <f t="shared" si="4"/>
        <v/>
      </c>
      <c r="T13" s="30" t="s">
        <v>81</v>
      </c>
      <c r="AB13" s="31" t="str">
        <f t="shared" si="1"/>
        <v/>
      </c>
      <c r="AC13" s="35" t="s">
        <v>81</v>
      </c>
      <c r="AE13" s="35" t="s">
        <v>81</v>
      </c>
      <c r="AG13" s="30" t="s">
        <v>81</v>
      </c>
      <c r="AI13" s="31" t="str">
        <f t="shared" si="2"/>
        <v/>
      </c>
    </row>
    <row r="14" spans="1:38" ht="15" x14ac:dyDescent="0.25">
      <c r="A14" s="23" t="s">
        <v>33</v>
      </c>
      <c r="B14" s="39">
        <f t="shared" si="3"/>
        <v>2</v>
      </c>
      <c r="C14" s="35">
        <v>4</v>
      </c>
      <c r="D14" s="38">
        <f t="shared" si="0"/>
        <v>6</v>
      </c>
      <c r="E14" s="30">
        <v>2</v>
      </c>
      <c r="M14" s="35" t="s">
        <v>81</v>
      </c>
      <c r="N14" s="31" t="str">
        <f t="shared" si="4"/>
        <v/>
      </c>
      <c r="T14" s="30" t="s">
        <v>81</v>
      </c>
      <c r="AB14" s="31" t="str">
        <f t="shared" si="1"/>
        <v/>
      </c>
      <c r="AC14" s="35" t="s">
        <v>81</v>
      </c>
      <c r="AE14" s="35" t="s">
        <v>81</v>
      </c>
      <c r="AG14" s="30">
        <v>4</v>
      </c>
      <c r="AI14" s="31" t="str">
        <f t="shared" si="2"/>
        <v/>
      </c>
    </row>
    <row r="15" spans="1:38" ht="15" x14ac:dyDescent="0.25">
      <c r="A15" s="23" t="s">
        <v>4</v>
      </c>
      <c r="B15" s="39">
        <f t="shared" si="3"/>
        <v>6</v>
      </c>
      <c r="C15" s="35">
        <v>1</v>
      </c>
      <c r="D15" s="38">
        <f t="shared" si="0"/>
        <v>14</v>
      </c>
      <c r="E15" s="30">
        <v>1</v>
      </c>
      <c r="M15" s="35">
        <v>90</v>
      </c>
      <c r="N15" s="31">
        <f t="shared" si="4"/>
        <v>4</v>
      </c>
      <c r="T15" s="30">
        <v>2</v>
      </c>
      <c r="AB15" s="31">
        <f t="shared" si="1"/>
        <v>2</v>
      </c>
      <c r="AC15" s="35">
        <v>6711</v>
      </c>
      <c r="AE15" s="35">
        <v>11</v>
      </c>
      <c r="AG15" s="30">
        <v>2</v>
      </c>
      <c r="AI15" s="31">
        <f t="shared" si="2"/>
        <v>3</v>
      </c>
    </row>
    <row r="16" spans="1:38" ht="15" x14ac:dyDescent="0.25">
      <c r="A16" s="23" t="s">
        <v>81</v>
      </c>
      <c r="B16" s="39" t="str">
        <f t="shared" si="3"/>
        <v/>
      </c>
      <c r="C16" s="35" t="s">
        <v>81</v>
      </c>
      <c r="D16" s="38" t="str">
        <f t="shared" si="0"/>
        <v/>
      </c>
      <c r="E16" s="30" t="s">
        <v>81</v>
      </c>
      <c r="M16" s="35" t="s">
        <v>81</v>
      </c>
      <c r="N16" s="31" t="str">
        <f t="shared" si="4"/>
        <v/>
      </c>
      <c r="T16" s="30" t="s">
        <v>81</v>
      </c>
      <c r="AB16" s="31" t="str">
        <f t="shared" si="1"/>
        <v/>
      </c>
      <c r="AC16" s="35" t="s">
        <v>81</v>
      </c>
      <c r="AE16" s="35" t="s">
        <v>81</v>
      </c>
      <c r="AG16" s="30" t="s">
        <v>81</v>
      </c>
      <c r="AI16" s="31" t="str">
        <f t="shared" si="2"/>
        <v/>
      </c>
    </row>
    <row r="17" spans="1:35" ht="15" x14ac:dyDescent="0.25">
      <c r="A17" s="23" t="s">
        <v>81</v>
      </c>
      <c r="B17" s="39" t="str">
        <f t="shared" si="3"/>
        <v/>
      </c>
      <c r="C17" s="35" t="s">
        <v>81</v>
      </c>
      <c r="D17" s="38" t="str">
        <f t="shared" si="0"/>
        <v/>
      </c>
      <c r="E17" s="30" t="s">
        <v>81</v>
      </c>
      <c r="M17" s="35" t="s">
        <v>81</v>
      </c>
      <c r="N17" s="31" t="str">
        <f t="shared" si="4"/>
        <v/>
      </c>
      <c r="T17" s="30" t="s">
        <v>81</v>
      </c>
      <c r="AB17" s="31" t="str">
        <f t="shared" si="1"/>
        <v/>
      </c>
      <c r="AC17" s="35" t="s">
        <v>81</v>
      </c>
      <c r="AE17" s="35" t="s">
        <v>81</v>
      </c>
      <c r="AG17" s="30" t="s">
        <v>81</v>
      </c>
      <c r="AI17" s="31" t="str">
        <f t="shared" si="2"/>
        <v/>
      </c>
    </row>
    <row r="18" spans="1:35" ht="15" x14ac:dyDescent="0.25">
      <c r="A18" s="23" t="s">
        <v>81</v>
      </c>
      <c r="B18" s="39" t="str">
        <f t="shared" si="3"/>
        <v/>
      </c>
      <c r="C18" s="35" t="s">
        <v>81</v>
      </c>
      <c r="D18" s="38" t="str">
        <f t="shared" si="0"/>
        <v/>
      </c>
      <c r="E18" s="30" t="s">
        <v>81</v>
      </c>
      <c r="M18" s="35" t="s">
        <v>81</v>
      </c>
      <c r="N18" s="31" t="str">
        <f t="shared" si="4"/>
        <v/>
      </c>
      <c r="T18" s="30" t="s">
        <v>81</v>
      </c>
      <c r="AB18" s="31" t="str">
        <f t="shared" si="1"/>
        <v/>
      </c>
      <c r="AC18" s="35" t="s">
        <v>81</v>
      </c>
      <c r="AE18" s="35" t="s">
        <v>81</v>
      </c>
      <c r="AG18" s="30" t="s">
        <v>81</v>
      </c>
      <c r="AI18" s="31" t="str">
        <f t="shared" si="2"/>
        <v/>
      </c>
    </row>
    <row r="19" spans="1:35" ht="15" x14ac:dyDescent="0.25">
      <c r="A19" s="23" t="s">
        <v>47</v>
      </c>
      <c r="B19" s="39">
        <f t="shared" si="3"/>
        <v>2</v>
      </c>
      <c r="C19" s="35">
        <v>1</v>
      </c>
      <c r="D19" s="38">
        <f t="shared" si="0"/>
        <v>6</v>
      </c>
      <c r="E19" s="30">
        <v>2</v>
      </c>
      <c r="M19" s="35" t="s">
        <v>81</v>
      </c>
      <c r="N19" s="31" t="str">
        <f t="shared" si="4"/>
        <v/>
      </c>
      <c r="T19" s="30" t="s">
        <v>81</v>
      </c>
      <c r="AB19" s="31" t="str">
        <f t="shared" si="1"/>
        <v/>
      </c>
      <c r="AC19" s="35" t="s">
        <v>81</v>
      </c>
      <c r="AE19" s="35" t="s">
        <v>81</v>
      </c>
      <c r="AG19" s="30">
        <v>4</v>
      </c>
      <c r="AI19" s="31" t="str">
        <f t="shared" si="2"/>
        <v/>
      </c>
    </row>
    <row r="20" spans="1:35" ht="15" x14ac:dyDescent="0.25">
      <c r="A20" s="23" t="s">
        <v>46</v>
      </c>
      <c r="B20" s="39">
        <f t="shared" si="3"/>
        <v>6</v>
      </c>
      <c r="C20" s="35">
        <v>2</v>
      </c>
      <c r="D20" s="38">
        <f t="shared" si="0"/>
        <v>13</v>
      </c>
      <c r="E20" s="30">
        <v>1</v>
      </c>
      <c r="M20" s="35">
        <v>34</v>
      </c>
      <c r="N20" s="31">
        <f t="shared" si="4"/>
        <v>1</v>
      </c>
      <c r="T20" s="30">
        <v>2</v>
      </c>
      <c r="AB20" s="31">
        <f t="shared" si="1"/>
        <v>4</v>
      </c>
      <c r="AC20" s="35">
        <v>48277</v>
      </c>
      <c r="AE20" s="35">
        <v>22</v>
      </c>
      <c r="AG20" s="30">
        <v>4</v>
      </c>
      <c r="AI20" s="31">
        <f t="shared" si="2"/>
        <v>1</v>
      </c>
    </row>
    <row r="21" spans="1:35" ht="15" x14ac:dyDescent="0.25">
      <c r="A21" s="23" t="s">
        <v>81</v>
      </c>
      <c r="B21" s="39" t="str">
        <f t="shared" si="3"/>
        <v/>
      </c>
      <c r="C21" s="35" t="s">
        <v>81</v>
      </c>
      <c r="D21" s="38" t="str">
        <f t="shared" si="0"/>
        <v/>
      </c>
      <c r="E21" s="30" t="s">
        <v>81</v>
      </c>
      <c r="M21" s="35" t="s">
        <v>81</v>
      </c>
      <c r="N21" s="31" t="str">
        <f t="shared" si="4"/>
        <v/>
      </c>
      <c r="T21" s="30" t="s">
        <v>81</v>
      </c>
      <c r="AB21" s="31" t="str">
        <f t="shared" si="1"/>
        <v/>
      </c>
      <c r="AC21" s="35" t="s">
        <v>81</v>
      </c>
      <c r="AE21" s="35" t="s">
        <v>81</v>
      </c>
      <c r="AG21" s="30" t="s">
        <v>81</v>
      </c>
      <c r="AI21" s="31" t="str">
        <f t="shared" si="2"/>
        <v/>
      </c>
    </row>
    <row r="22" spans="1:35" ht="15" x14ac:dyDescent="0.25">
      <c r="A22" s="23" t="s">
        <v>81</v>
      </c>
      <c r="B22" s="39" t="str">
        <f t="shared" si="3"/>
        <v/>
      </c>
      <c r="C22" s="35" t="s">
        <v>81</v>
      </c>
      <c r="D22" s="38" t="str">
        <f t="shared" si="0"/>
        <v/>
      </c>
      <c r="E22" s="30" t="s">
        <v>81</v>
      </c>
      <c r="M22" s="35" t="s">
        <v>81</v>
      </c>
      <c r="N22" s="31" t="str">
        <f t="shared" si="4"/>
        <v/>
      </c>
      <c r="T22" s="30" t="s">
        <v>81</v>
      </c>
      <c r="AB22" s="31" t="str">
        <f t="shared" si="1"/>
        <v/>
      </c>
      <c r="AC22" s="35" t="s">
        <v>81</v>
      </c>
      <c r="AE22" s="35" t="s">
        <v>81</v>
      </c>
      <c r="AG22" s="30" t="s">
        <v>81</v>
      </c>
      <c r="AI22" s="31" t="str">
        <f t="shared" si="2"/>
        <v/>
      </c>
    </row>
    <row r="23" spans="1:35" ht="15" x14ac:dyDescent="0.25">
      <c r="A23" s="23" t="s">
        <v>81</v>
      </c>
      <c r="B23" s="39" t="str">
        <f t="shared" si="3"/>
        <v/>
      </c>
      <c r="C23" s="35" t="s">
        <v>81</v>
      </c>
      <c r="D23" s="38" t="str">
        <f t="shared" si="0"/>
        <v/>
      </c>
      <c r="E23" s="30" t="s">
        <v>81</v>
      </c>
      <c r="M23" s="35" t="s">
        <v>81</v>
      </c>
      <c r="N23" s="31" t="str">
        <f t="shared" si="4"/>
        <v/>
      </c>
      <c r="T23" s="30" t="s">
        <v>81</v>
      </c>
      <c r="AB23" s="31" t="str">
        <f t="shared" si="1"/>
        <v/>
      </c>
      <c r="AC23" s="35" t="s">
        <v>81</v>
      </c>
      <c r="AE23" s="35" t="s">
        <v>81</v>
      </c>
      <c r="AG23" s="30" t="s">
        <v>81</v>
      </c>
      <c r="AI23" s="31" t="str">
        <f t="shared" si="2"/>
        <v/>
      </c>
    </row>
    <row r="24" spans="1:35" ht="15" x14ac:dyDescent="0.25">
      <c r="A24" s="23" t="s">
        <v>81</v>
      </c>
      <c r="B24" s="39" t="str">
        <f t="shared" si="3"/>
        <v/>
      </c>
      <c r="C24" s="35" t="s">
        <v>81</v>
      </c>
      <c r="D24" s="38" t="str">
        <f t="shared" si="0"/>
        <v/>
      </c>
      <c r="E24" s="30" t="s">
        <v>81</v>
      </c>
      <c r="M24" s="35" t="s">
        <v>81</v>
      </c>
      <c r="N24" s="31" t="str">
        <f t="shared" si="4"/>
        <v/>
      </c>
      <c r="T24" s="30" t="s">
        <v>81</v>
      </c>
      <c r="AB24" s="31" t="str">
        <f t="shared" si="1"/>
        <v/>
      </c>
      <c r="AC24" s="35" t="s">
        <v>81</v>
      </c>
      <c r="AE24" s="35" t="s">
        <v>81</v>
      </c>
      <c r="AG24" s="30" t="s">
        <v>81</v>
      </c>
      <c r="AI24" s="31" t="str">
        <f t="shared" si="2"/>
        <v/>
      </c>
    </row>
    <row r="25" spans="1:35" ht="15" x14ac:dyDescent="0.25">
      <c r="A25" s="23" t="s">
        <v>81</v>
      </c>
      <c r="B25" s="39" t="str">
        <f t="shared" si="3"/>
        <v/>
      </c>
      <c r="C25" s="35" t="s">
        <v>81</v>
      </c>
      <c r="D25" s="38" t="str">
        <f t="shared" si="0"/>
        <v/>
      </c>
      <c r="E25" s="30" t="s">
        <v>81</v>
      </c>
      <c r="M25" s="35" t="s">
        <v>81</v>
      </c>
      <c r="N25" s="31" t="str">
        <f t="shared" si="4"/>
        <v/>
      </c>
      <c r="T25" s="30" t="s">
        <v>81</v>
      </c>
      <c r="AB25" s="31" t="str">
        <f t="shared" si="1"/>
        <v/>
      </c>
      <c r="AC25" s="35" t="s">
        <v>81</v>
      </c>
      <c r="AE25" s="35" t="s">
        <v>81</v>
      </c>
      <c r="AG25" s="30" t="s">
        <v>81</v>
      </c>
      <c r="AI25" s="31" t="str">
        <f t="shared" si="2"/>
        <v/>
      </c>
    </row>
    <row r="26" spans="1:35" ht="15" x14ac:dyDescent="0.25">
      <c r="A26" s="23" t="s">
        <v>81</v>
      </c>
      <c r="B26" s="39" t="str">
        <f t="shared" si="3"/>
        <v/>
      </c>
      <c r="C26" s="35" t="s">
        <v>81</v>
      </c>
      <c r="D26" s="38" t="str">
        <f t="shared" si="0"/>
        <v/>
      </c>
      <c r="E26" s="30" t="s">
        <v>81</v>
      </c>
      <c r="M26" s="35" t="s">
        <v>81</v>
      </c>
      <c r="N26" s="31" t="str">
        <f t="shared" si="4"/>
        <v/>
      </c>
      <c r="T26" s="30" t="s">
        <v>81</v>
      </c>
      <c r="AB26" s="31" t="str">
        <f t="shared" si="1"/>
        <v/>
      </c>
      <c r="AC26" s="35" t="s">
        <v>81</v>
      </c>
      <c r="AE26" s="35" t="s">
        <v>81</v>
      </c>
      <c r="AG26" s="30" t="s">
        <v>81</v>
      </c>
      <c r="AI26" s="31" t="str">
        <f t="shared" si="2"/>
        <v/>
      </c>
    </row>
    <row r="27" spans="1:35" ht="15" x14ac:dyDescent="0.25">
      <c r="A27" s="23" t="s">
        <v>38</v>
      </c>
      <c r="B27" s="39">
        <f t="shared" si="3"/>
        <v>2</v>
      </c>
      <c r="C27" s="35">
        <v>2</v>
      </c>
      <c r="D27" s="38">
        <f t="shared" si="0"/>
        <v>7</v>
      </c>
      <c r="E27" s="30">
        <v>3</v>
      </c>
      <c r="M27" s="35" t="s">
        <v>81</v>
      </c>
      <c r="N27" s="31" t="str">
        <f t="shared" si="4"/>
        <v/>
      </c>
      <c r="T27" s="30" t="s">
        <v>81</v>
      </c>
      <c r="AB27" s="31" t="str">
        <f t="shared" si="1"/>
        <v/>
      </c>
      <c r="AC27" s="35" t="s">
        <v>81</v>
      </c>
      <c r="AE27" s="35" t="s">
        <v>81</v>
      </c>
      <c r="AG27" s="30">
        <v>4</v>
      </c>
      <c r="AI27" s="31" t="str">
        <f t="shared" si="2"/>
        <v/>
      </c>
    </row>
    <row r="28" spans="1:35" ht="15" x14ac:dyDescent="0.25">
      <c r="A28" s="23" t="s">
        <v>41</v>
      </c>
      <c r="B28" s="39">
        <f t="shared" si="3"/>
        <v>6</v>
      </c>
      <c r="C28" s="35">
        <v>1</v>
      </c>
      <c r="D28" s="38">
        <f t="shared" si="0"/>
        <v>9</v>
      </c>
      <c r="E28" s="30">
        <v>1</v>
      </c>
      <c r="M28" s="35">
        <v>31</v>
      </c>
      <c r="N28" s="31">
        <f t="shared" si="4"/>
        <v>1</v>
      </c>
      <c r="T28" s="30">
        <v>2</v>
      </c>
      <c r="AB28" s="31">
        <f t="shared" si="1"/>
        <v>1</v>
      </c>
      <c r="AC28" s="35">
        <v>2770</v>
      </c>
      <c r="AE28" s="35">
        <v>21</v>
      </c>
      <c r="AG28" s="30">
        <v>2</v>
      </c>
      <c r="AI28" s="31">
        <f t="shared" si="2"/>
        <v>2</v>
      </c>
    </row>
    <row r="29" spans="1:35" ht="15" x14ac:dyDescent="0.25">
      <c r="A29" s="23" t="s">
        <v>81</v>
      </c>
      <c r="B29" s="39" t="str">
        <f t="shared" si="3"/>
        <v/>
      </c>
      <c r="C29" s="35" t="s">
        <v>81</v>
      </c>
      <c r="D29" s="38" t="str">
        <f t="shared" si="0"/>
        <v/>
      </c>
      <c r="E29" s="30" t="s">
        <v>81</v>
      </c>
      <c r="M29" s="35" t="s">
        <v>81</v>
      </c>
      <c r="N29" s="31" t="str">
        <f t="shared" si="4"/>
        <v/>
      </c>
      <c r="T29" s="30" t="s">
        <v>81</v>
      </c>
      <c r="AB29" s="31" t="str">
        <f t="shared" si="1"/>
        <v/>
      </c>
      <c r="AC29" s="35" t="s">
        <v>81</v>
      </c>
      <c r="AE29" s="35" t="s">
        <v>81</v>
      </c>
      <c r="AG29" s="30" t="s">
        <v>81</v>
      </c>
      <c r="AI29" s="31" t="str">
        <f t="shared" si="2"/>
        <v/>
      </c>
    </row>
    <row r="30" spans="1:35" ht="15" x14ac:dyDescent="0.25">
      <c r="A30" s="23" t="s">
        <v>81</v>
      </c>
      <c r="B30" s="39" t="str">
        <f t="shared" si="3"/>
        <v/>
      </c>
      <c r="C30" s="35" t="s">
        <v>81</v>
      </c>
      <c r="D30" s="38" t="str">
        <f t="shared" si="0"/>
        <v/>
      </c>
      <c r="E30" s="30" t="s">
        <v>81</v>
      </c>
      <c r="M30" s="35" t="s">
        <v>81</v>
      </c>
      <c r="N30" s="31" t="str">
        <f t="shared" si="4"/>
        <v/>
      </c>
      <c r="T30" s="30" t="s">
        <v>81</v>
      </c>
      <c r="AB30" s="31" t="str">
        <f t="shared" si="1"/>
        <v/>
      </c>
      <c r="AC30" s="35" t="s">
        <v>81</v>
      </c>
      <c r="AE30" s="35" t="s">
        <v>81</v>
      </c>
      <c r="AG30" s="30" t="s">
        <v>81</v>
      </c>
      <c r="AI30" s="31" t="str">
        <f t="shared" si="2"/>
        <v/>
      </c>
    </row>
    <row r="31" spans="1:35" ht="15" x14ac:dyDescent="0.25">
      <c r="A31" s="23" t="s">
        <v>24</v>
      </c>
      <c r="B31" s="39">
        <f t="shared" si="3"/>
        <v>6</v>
      </c>
      <c r="C31" s="35">
        <v>1</v>
      </c>
      <c r="D31" s="38">
        <f t="shared" si="0"/>
        <v>14</v>
      </c>
      <c r="E31" s="30">
        <v>2</v>
      </c>
      <c r="M31" s="35">
        <v>29</v>
      </c>
      <c r="N31" s="31">
        <f t="shared" si="4"/>
        <v>1</v>
      </c>
      <c r="T31" s="30">
        <v>2</v>
      </c>
      <c r="AB31" s="31">
        <f t="shared" si="1"/>
        <v>1</v>
      </c>
      <c r="AC31" s="35">
        <v>1648</v>
      </c>
      <c r="AE31" s="35">
        <v>1</v>
      </c>
      <c r="AG31" s="30">
        <v>4</v>
      </c>
      <c r="AI31" s="31">
        <f t="shared" si="2"/>
        <v>4</v>
      </c>
    </row>
    <row r="32" spans="1:35" ht="15" x14ac:dyDescent="0.25">
      <c r="A32" s="23" t="s">
        <v>2</v>
      </c>
      <c r="B32" s="39">
        <f t="shared" si="3"/>
        <v>6</v>
      </c>
      <c r="C32" s="35">
        <v>1</v>
      </c>
      <c r="D32" s="38">
        <f t="shared" si="0"/>
        <v>14</v>
      </c>
      <c r="E32" s="30">
        <v>2</v>
      </c>
      <c r="M32" s="35">
        <v>79</v>
      </c>
      <c r="N32" s="31">
        <f t="shared" si="4"/>
        <v>3</v>
      </c>
      <c r="T32" s="30">
        <v>3</v>
      </c>
      <c r="AB32" s="31">
        <f t="shared" si="1"/>
        <v>3</v>
      </c>
      <c r="AC32" s="35">
        <v>21833</v>
      </c>
      <c r="AE32" s="35">
        <v>28</v>
      </c>
      <c r="AG32" s="30">
        <v>2</v>
      </c>
      <c r="AI32" s="31">
        <f t="shared" si="2"/>
        <v>1</v>
      </c>
    </row>
    <row r="33" spans="1:35" ht="15" x14ac:dyDescent="0.25">
      <c r="A33" s="23" t="s">
        <v>81</v>
      </c>
      <c r="B33" s="39" t="str">
        <f t="shared" si="3"/>
        <v/>
      </c>
      <c r="C33" s="35" t="s">
        <v>81</v>
      </c>
      <c r="D33" s="38" t="str">
        <f t="shared" si="0"/>
        <v/>
      </c>
      <c r="E33" s="30" t="s">
        <v>81</v>
      </c>
      <c r="M33" s="35" t="s">
        <v>81</v>
      </c>
      <c r="N33" s="31" t="str">
        <f t="shared" si="4"/>
        <v/>
      </c>
      <c r="T33" s="30" t="s">
        <v>81</v>
      </c>
      <c r="AB33" s="31" t="str">
        <f t="shared" si="1"/>
        <v/>
      </c>
      <c r="AC33" s="35" t="s">
        <v>81</v>
      </c>
      <c r="AE33" s="35" t="s">
        <v>81</v>
      </c>
      <c r="AG33" s="30" t="s">
        <v>81</v>
      </c>
      <c r="AI33" s="31" t="str">
        <f t="shared" si="2"/>
        <v/>
      </c>
    </row>
    <row r="34" spans="1:35" ht="15" x14ac:dyDescent="0.25">
      <c r="A34" s="23" t="s">
        <v>81</v>
      </c>
      <c r="B34" s="39" t="str">
        <f t="shared" si="3"/>
        <v/>
      </c>
      <c r="C34" s="35" t="s">
        <v>81</v>
      </c>
      <c r="D34" s="38" t="str">
        <f t="shared" si="0"/>
        <v/>
      </c>
      <c r="E34" s="30" t="s">
        <v>81</v>
      </c>
      <c r="M34" s="35" t="s">
        <v>81</v>
      </c>
      <c r="N34" s="31" t="str">
        <f t="shared" si="4"/>
        <v/>
      </c>
      <c r="T34" s="30" t="s">
        <v>81</v>
      </c>
      <c r="AB34" s="31" t="str">
        <f t="shared" si="1"/>
        <v/>
      </c>
      <c r="AC34" s="35" t="s">
        <v>81</v>
      </c>
      <c r="AE34" s="35" t="s">
        <v>81</v>
      </c>
      <c r="AG34" s="30" t="s">
        <v>81</v>
      </c>
      <c r="AI34" s="31" t="str">
        <f t="shared" si="2"/>
        <v/>
      </c>
    </row>
    <row r="35" spans="1:35" ht="15" x14ac:dyDescent="0.25">
      <c r="A35" s="23" t="s">
        <v>81</v>
      </c>
      <c r="B35" s="39" t="str">
        <f t="shared" si="3"/>
        <v/>
      </c>
      <c r="C35" s="35" t="s">
        <v>81</v>
      </c>
      <c r="D35" s="38" t="str">
        <f t="shared" si="0"/>
        <v/>
      </c>
      <c r="E35" s="30" t="s">
        <v>81</v>
      </c>
      <c r="M35" s="35" t="s">
        <v>81</v>
      </c>
      <c r="N35" s="31" t="str">
        <f t="shared" si="4"/>
        <v/>
      </c>
      <c r="T35" s="30" t="s">
        <v>81</v>
      </c>
      <c r="AB35" s="31" t="str">
        <f t="shared" si="1"/>
        <v/>
      </c>
      <c r="AC35" s="35" t="s">
        <v>81</v>
      </c>
      <c r="AE35" s="35" t="s">
        <v>81</v>
      </c>
      <c r="AG35" s="30" t="s">
        <v>81</v>
      </c>
      <c r="AI35" s="31" t="str">
        <f t="shared" si="2"/>
        <v/>
      </c>
    </row>
    <row r="36" spans="1:35" ht="15" x14ac:dyDescent="0.25">
      <c r="A36" s="23" t="s">
        <v>36</v>
      </c>
      <c r="B36" s="39">
        <f t="shared" si="3"/>
        <v>2</v>
      </c>
      <c r="C36" s="35">
        <v>1</v>
      </c>
      <c r="D36" s="38">
        <f t="shared" si="0"/>
        <v>5</v>
      </c>
      <c r="E36" s="30">
        <v>1</v>
      </c>
      <c r="M36" s="35" t="s">
        <v>81</v>
      </c>
      <c r="N36" s="31" t="str">
        <f t="shared" si="4"/>
        <v/>
      </c>
      <c r="T36" s="30" t="s">
        <v>81</v>
      </c>
      <c r="AB36" s="31" t="str">
        <f t="shared" si="1"/>
        <v/>
      </c>
      <c r="AC36" s="35" t="s">
        <v>81</v>
      </c>
      <c r="AE36" s="35" t="s">
        <v>81</v>
      </c>
      <c r="AG36" s="30">
        <v>4</v>
      </c>
      <c r="AI36" s="31" t="str">
        <f t="shared" si="2"/>
        <v/>
      </c>
    </row>
    <row r="37" spans="1:35" ht="15" x14ac:dyDescent="0.25">
      <c r="A37" s="23" t="s">
        <v>3</v>
      </c>
      <c r="B37" s="39">
        <f t="shared" si="3"/>
        <v>6</v>
      </c>
      <c r="C37" s="35">
        <v>1</v>
      </c>
      <c r="D37" s="38">
        <f t="shared" si="0"/>
        <v>12</v>
      </c>
      <c r="E37" s="30">
        <v>1</v>
      </c>
      <c r="M37" s="35">
        <v>65</v>
      </c>
      <c r="N37" s="31">
        <f t="shared" si="4"/>
        <v>3</v>
      </c>
      <c r="T37" s="30">
        <v>3</v>
      </c>
      <c r="AB37" s="31">
        <f t="shared" si="1"/>
        <v>2</v>
      </c>
      <c r="AC37" s="35">
        <v>8941</v>
      </c>
      <c r="AE37" s="35">
        <v>23</v>
      </c>
      <c r="AG37" s="30">
        <v>2</v>
      </c>
      <c r="AI37" s="31">
        <f t="shared" si="2"/>
        <v>1</v>
      </c>
    </row>
    <row r="38" spans="1:35" ht="15" x14ac:dyDescent="0.25">
      <c r="A38" s="23" t="s">
        <v>81</v>
      </c>
      <c r="B38" s="39" t="str">
        <f t="shared" si="3"/>
        <v/>
      </c>
      <c r="C38" s="35" t="s">
        <v>81</v>
      </c>
      <c r="D38" s="38" t="str">
        <f t="shared" si="0"/>
        <v/>
      </c>
      <c r="E38" s="30" t="s">
        <v>81</v>
      </c>
      <c r="M38" s="35" t="s">
        <v>81</v>
      </c>
      <c r="N38" s="31" t="str">
        <f t="shared" si="4"/>
        <v/>
      </c>
      <c r="T38" s="30" t="s">
        <v>81</v>
      </c>
      <c r="AB38" s="31" t="str">
        <f t="shared" si="1"/>
        <v/>
      </c>
      <c r="AC38" s="35" t="s">
        <v>81</v>
      </c>
      <c r="AE38" s="35" t="s">
        <v>81</v>
      </c>
      <c r="AG38" s="30" t="s">
        <v>81</v>
      </c>
      <c r="AI38" s="31" t="str">
        <f t="shared" si="2"/>
        <v/>
      </c>
    </row>
    <row r="39" spans="1:35" ht="15" x14ac:dyDescent="0.25">
      <c r="A39" s="23" t="s">
        <v>81</v>
      </c>
      <c r="B39" s="39" t="str">
        <f t="shared" si="3"/>
        <v/>
      </c>
      <c r="C39" s="35" t="s">
        <v>81</v>
      </c>
      <c r="D39" s="38" t="str">
        <f t="shared" si="0"/>
        <v/>
      </c>
      <c r="E39" s="30" t="s">
        <v>81</v>
      </c>
      <c r="M39" s="35" t="s">
        <v>81</v>
      </c>
      <c r="N39" s="31" t="str">
        <f t="shared" si="4"/>
        <v/>
      </c>
      <c r="T39" s="30" t="s">
        <v>81</v>
      </c>
      <c r="AB39" s="31" t="str">
        <f t="shared" si="1"/>
        <v/>
      </c>
      <c r="AC39" s="35" t="s">
        <v>81</v>
      </c>
      <c r="AE39" s="35" t="s">
        <v>81</v>
      </c>
      <c r="AG39" s="30" t="s">
        <v>81</v>
      </c>
      <c r="AI39" s="31" t="str">
        <f t="shared" si="2"/>
        <v/>
      </c>
    </row>
    <row r="40" spans="1:35" ht="15" x14ac:dyDescent="0.25">
      <c r="A40" s="23" t="s">
        <v>81</v>
      </c>
      <c r="B40" s="39" t="str">
        <f t="shared" si="3"/>
        <v/>
      </c>
      <c r="C40" s="35" t="s">
        <v>81</v>
      </c>
      <c r="D40" s="38" t="str">
        <f t="shared" si="0"/>
        <v/>
      </c>
      <c r="E40" s="30" t="s">
        <v>81</v>
      </c>
      <c r="M40" s="35" t="s">
        <v>81</v>
      </c>
      <c r="N40" s="31" t="str">
        <f t="shared" si="4"/>
        <v/>
      </c>
      <c r="T40" s="30" t="s">
        <v>81</v>
      </c>
      <c r="AB40" s="31" t="str">
        <f t="shared" si="1"/>
        <v/>
      </c>
      <c r="AC40" s="35" t="s">
        <v>81</v>
      </c>
      <c r="AE40" s="35" t="s">
        <v>81</v>
      </c>
      <c r="AG40" s="30" t="s">
        <v>81</v>
      </c>
      <c r="AI40" s="31" t="str">
        <f t="shared" si="2"/>
        <v/>
      </c>
    </row>
    <row r="41" spans="1:35" ht="15" x14ac:dyDescent="0.25">
      <c r="A41" s="23" t="s">
        <v>29</v>
      </c>
      <c r="B41" s="39">
        <f t="shared" si="3"/>
        <v>2</v>
      </c>
      <c r="C41" s="35">
        <v>4</v>
      </c>
      <c r="D41" s="38">
        <f t="shared" si="0"/>
        <v>5</v>
      </c>
      <c r="E41" s="30">
        <v>1</v>
      </c>
      <c r="M41" s="35" t="s">
        <v>81</v>
      </c>
      <c r="N41" s="31" t="str">
        <f t="shared" si="4"/>
        <v/>
      </c>
      <c r="T41" s="30" t="s">
        <v>81</v>
      </c>
      <c r="AB41" s="31" t="str">
        <f t="shared" si="1"/>
        <v/>
      </c>
      <c r="AC41" s="35" t="s">
        <v>81</v>
      </c>
      <c r="AE41" s="35" t="s">
        <v>81</v>
      </c>
      <c r="AG41" s="30">
        <v>4</v>
      </c>
      <c r="AI41" s="31" t="str">
        <f t="shared" si="2"/>
        <v/>
      </c>
    </row>
    <row r="42" spans="1:35" ht="15" x14ac:dyDescent="0.25">
      <c r="A42" s="23" t="s">
        <v>32</v>
      </c>
      <c r="B42" s="39">
        <f t="shared" si="3"/>
        <v>2</v>
      </c>
      <c r="C42" s="35">
        <v>4</v>
      </c>
      <c r="D42" s="38">
        <f t="shared" si="0"/>
        <v>5</v>
      </c>
      <c r="E42" s="30">
        <v>1</v>
      </c>
      <c r="M42" s="35" t="s">
        <v>81</v>
      </c>
      <c r="N42" s="31" t="str">
        <f t="shared" si="4"/>
        <v/>
      </c>
      <c r="T42" s="30" t="s">
        <v>81</v>
      </c>
      <c r="AB42" s="31" t="str">
        <f t="shared" si="1"/>
        <v/>
      </c>
      <c r="AC42" s="35" t="s">
        <v>81</v>
      </c>
      <c r="AE42" s="35" t="s">
        <v>81</v>
      </c>
      <c r="AG42" s="30">
        <v>4</v>
      </c>
      <c r="AI42" s="31" t="str">
        <f t="shared" si="2"/>
        <v/>
      </c>
    </row>
    <row r="43" spans="1:35" ht="15" x14ac:dyDescent="0.25">
      <c r="A43" s="23" t="s">
        <v>21</v>
      </c>
      <c r="B43" s="39">
        <f t="shared" si="3"/>
        <v>6</v>
      </c>
      <c r="C43" s="35">
        <v>3</v>
      </c>
      <c r="D43" s="38">
        <f t="shared" si="0"/>
        <v>12</v>
      </c>
      <c r="E43" s="30">
        <v>3</v>
      </c>
      <c r="M43" s="35">
        <v>50</v>
      </c>
      <c r="N43" s="31">
        <f t="shared" si="4"/>
        <v>2</v>
      </c>
      <c r="T43" s="30">
        <v>1</v>
      </c>
      <c r="AB43" s="31">
        <f t="shared" si="1"/>
        <v>3</v>
      </c>
      <c r="AC43" s="35">
        <v>23164</v>
      </c>
      <c r="AE43" s="35">
        <v>44</v>
      </c>
      <c r="AG43" s="30">
        <v>2</v>
      </c>
      <c r="AI43" s="31">
        <f t="shared" si="2"/>
        <v>1</v>
      </c>
    </row>
    <row r="44" spans="1:35" ht="15" x14ac:dyDescent="0.25">
      <c r="A44" s="23" t="s">
        <v>81</v>
      </c>
      <c r="B44" s="39" t="str">
        <f t="shared" si="3"/>
        <v/>
      </c>
      <c r="C44" s="35" t="s">
        <v>81</v>
      </c>
      <c r="D44" s="38" t="str">
        <f t="shared" si="0"/>
        <v/>
      </c>
      <c r="E44" s="30" t="s">
        <v>81</v>
      </c>
      <c r="M44" s="35" t="s">
        <v>81</v>
      </c>
      <c r="N44" s="31" t="str">
        <f t="shared" si="4"/>
        <v/>
      </c>
      <c r="T44" s="30" t="s">
        <v>81</v>
      </c>
      <c r="AB44" s="31" t="str">
        <f t="shared" si="1"/>
        <v/>
      </c>
      <c r="AC44" s="35" t="s">
        <v>81</v>
      </c>
      <c r="AE44" s="35" t="s">
        <v>81</v>
      </c>
      <c r="AG44" s="30" t="s">
        <v>81</v>
      </c>
      <c r="AI44" s="31" t="str">
        <f t="shared" si="2"/>
        <v/>
      </c>
    </row>
    <row r="45" spans="1:35" ht="15" x14ac:dyDescent="0.25">
      <c r="A45" s="23" t="s">
        <v>81</v>
      </c>
      <c r="B45" s="39" t="str">
        <f t="shared" si="3"/>
        <v/>
      </c>
      <c r="C45" s="35" t="s">
        <v>81</v>
      </c>
      <c r="D45" s="38" t="str">
        <f t="shared" si="0"/>
        <v/>
      </c>
      <c r="E45" s="30" t="s">
        <v>81</v>
      </c>
      <c r="M45" s="35" t="s">
        <v>81</v>
      </c>
      <c r="N45" s="31" t="str">
        <f t="shared" si="4"/>
        <v/>
      </c>
      <c r="T45" s="30" t="s">
        <v>81</v>
      </c>
      <c r="AB45" s="31" t="str">
        <f t="shared" si="1"/>
        <v/>
      </c>
      <c r="AC45" s="35" t="s">
        <v>81</v>
      </c>
      <c r="AE45" s="35" t="s">
        <v>81</v>
      </c>
      <c r="AG45" s="30" t="s">
        <v>81</v>
      </c>
      <c r="AI45" s="31" t="str">
        <f t="shared" si="2"/>
        <v/>
      </c>
    </row>
    <row r="46" spans="1:35" ht="15" x14ac:dyDescent="0.25">
      <c r="A46" s="23" t="s">
        <v>81</v>
      </c>
      <c r="B46" s="39" t="str">
        <f t="shared" si="3"/>
        <v/>
      </c>
      <c r="C46" s="35" t="s">
        <v>81</v>
      </c>
      <c r="D46" s="38" t="str">
        <f t="shared" si="0"/>
        <v/>
      </c>
      <c r="E46" s="30" t="s">
        <v>81</v>
      </c>
      <c r="M46" s="35" t="s">
        <v>81</v>
      </c>
      <c r="N46" s="31" t="str">
        <f t="shared" si="4"/>
        <v/>
      </c>
      <c r="T46" s="30" t="s">
        <v>81</v>
      </c>
      <c r="AB46" s="31" t="str">
        <f t="shared" si="1"/>
        <v/>
      </c>
      <c r="AC46" s="35" t="s">
        <v>81</v>
      </c>
      <c r="AE46" s="35" t="s">
        <v>81</v>
      </c>
      <c r="AG46" s="30" t="s">
        <v>81</v>
      </c>
      <c r="AI46" s="31" t="str">
        <f t="shared" si="2"/>
        <v/>
      </c>
    </row>
    <row r="47" spans="1:35" ht="15" x14ac:dyDescent="0.25">
      <c r="A47" s="23" t="s">
        <v>81</v>
      </c>
      <c r="B47" s="39" t="str">
        <f t="shared" si="3"/>
        <v/>
      </c>
      <c r="C47" s="35" t="s">
        <v>81</v>
      </c>
      <c r="D47" s="38" t="str">
        <f t="shared" si="0"/>
        <v/>
      </c>
      <c r="E47" s="30" t="s">
        <v>81</v>
      </c>
      <c r="M47" s="35" t="s">
        <v>81</v>
      </c>
      <c r="N47" s="31" t="str">
        <f t="shared" si="4"/>
        <v/>
      </c>
      <c r="T47" s="30" t="s">
        <v>81</v>
      </c>
      <c r="AB47" s="31" t="str">
        <f t="shared" si="1"/>
        <v/>
      </c>
      <c r="AC47" s="35" t="s">
        <v>81</v>
      </c>
      <c r="AE47" s="35" t="s">
        <v>81</v>
      </c>
      <c r="AG47" s="30" t="s">
        <v>81</v>
      </c>
      <c r="AI47" s="31" t="str">
        <f t="shared" si="2"/>
        <v/>
      </c>
    </row>
    <row r="48" spans="1:35" ht="15" x14ac:dyDescent="0.25">
      <c r="A48" s="23" t="s">
        <v>44</v>
      </c>
      <c r="B48" s="39">
        <f t="shared" si="3"/>
        <v>6</v>
      </c>
      <c r="C48" s="35">
        <v>2</v>
      </c>
      <c r="D48" s="38">
        <f t="shared" si="0"/>
        <v>17</v>
      </c>
      <c r="E48" s="30">
        <v>3</v>
      </c>
      <c r="M48" s="35">
        <v>34</v>
      </c>
      <c r="N48" s="31">
        <f t="shared" si="4"/>
        <v>1</v>
      </c>
      <c r="T48" s="30">
        <v>2</v>
      </c>
      <c r="AB48" s="31">
        <f t="shared" si="1"/>
        <v>4</v>
      </c>
      <c r="AC48" s="35">
        <v>57750</v>
      </c>
      <c r="AE48" s="35">
        <v>8</v>
      </c>
      <c r="AG48" s="30">
        <v>4</v>
      </c>
      <c r="AI48" s="31">
        <f t="shared" si="2"/>
        <v>3</v>
      </c>
    </row>
    <row r="49" spans="1:35" ht="15" x14ac:dyDescent="0.25">
      <c r="A49" s="107" t="s">
        <v>123</v>
      </c>
      <c r="B49" s="105">
        <f t="shared" si="3"/>
        <v>6</v>
      </c>
      <c r="C49" s="106">
        <v>2</v>
      </c>
      <c r="D49" s="105">
        <f t="shared" si="0"/>
        <v>11</v>
      </c>
      <c r="E49" s="106">
        <v>1</v>
      </c>
      <c r="M49" s="106">
        <v>0</v>
      </c>
      <c r="N49" s="106">
        <f t="shared" si="4"/>
        <v>1</v>
      </c>
      <c r="T49" s="106">
        <v>1</v>
      </c>
      <c r="AB49" s="106">
        <f t="shared" si="1"/>
        <v>2</v>
      </c>
      <c r="AC49" s="106">
        <v>8674</v>
      </c>
      <c r="AE49" s="106">
        <v>13</v>
      </c>
      <c r="AG49" s="106">
        <v>4</v>
      </c>
      <c r="AI49" s="106">
        <f t="shared" si="2"/>
        <v>2</v>
      </c>
    </row>
    <row r="50" spans="1:35" ht="15" x14ac:dyDescent="0.25">
      <c r="A50" s="23" t="s">
        <v>81</v>
      </c>
      <c r="B50" s="39" t="str">
        <f t="shared" si="3"/>
        <v/>
      </c>
      <c r="C50" s="35" t="s">
        <v>81</v>
      </c>
      <c r="D50" s="38" t="str">
        <f t="shared" si="0"/>
        <v/>
      </c>
      <c r="E50" s="30" t="s">
        <v>81</v>
      </c>
      <c r="M50" s="35" t="s">
        <v>81</v>
      </c>
      <c r="N50" s="31" t="str">
        <f t="shared" si="4"/>
        <v/>
      </c>
      <c r="T50" s="30" t="s">
        <v>81</v>
      </c>
      <c r="AB50" s="31" t="str">
        <f t="shared" si="1"/>
        <v/>
      </c>
      <c r="AC50" s="35" t="s">
        <v>81</v>
      </c>
      <c r="AE50" s="35" t="s">
        <v>81</v>
      </c>
      <c r="AG50" s="30" t="s">
        <v>81</v>
      </c>
      <c r="AI50" s="31" t="str">
        <f t="shared" si="2"/>
        <v/>
      </c>
    </row>
    <row r="51" spans="1:35" ht="15" x14ac:dyDescent="0.25">
      <c r="A51" s="23" t="s">
        <v>81</v>
      </c>
      <c r="B51" s="39" t="str">
        <f t="shared" si="3"/>
        <v/>
      </c>
      <c r="C51" s="35" t="s">
        <v>81</v>
      </c>
      <c r="D51" s="38" t="str">
        <f t="shared" si="0"/>
        <v/>
      </c>
      <c r="E51" s="30" t="s">
        <v>81</v>
      </c>
      <c r="M51" s="35" t="s">
        <v>81</v>
      </c>
      <c r="N51" s="31" t="str">
        <f t="shared" si="4"/>
        <v/>
      </c>
      <c r="T51" s="30" t="s">
        <v>81</v>
      </c>
      <c r="AB51" s="31" t="str">
        <f t="shared" si="1"/>
        <v/>
      </c>
      <c r="AC51" s="35" t="s">
        <v>81</v>
      </c>
      <c r="AE51" s="35" t="s">
        <v>81</v>
      </c>
      <c r="AG51" s="30" t="s">
        <v>81</v>
      </c>
      <c r="AI51" s="31" t="str">
        <f t="shared" si="2"/>
        <v/>
      </c>
    </row>
    <row r="52" spans="1:35" ht="15" x14ac:dyDescent="0.25">
      <c r="A52" s="23" t="s">
        <v>81</v>
      </c>
      <c r="B52" s="39" t="str">
        <f t="shared" si="3"/>
        <v/>
      </c>
      <c r="C52" s="35" t="s">
        <v>81</v>
      </c>
      <c r="D52" s="38" t="str">
        <f t="shared" si="0"/>
        <v/>
      </c>
      <c r="E52" s="30" t="s">
        <v>81</v>
      </c>
      <c r="M52" s="35" t="s">
        <v>81</v>
      </c>
      <c r="N52" s="31" t="str">
        <f t="shared" si="4"/>
        <v/>
      </c>
      <c r="T52" s="30" t="s">
        <v>81</v>
      </c>
      <c r="AB52" s="31" t="str">
        <f t="shared" si="1"/>
        <v/>
      </c>
      <c r="AC52" s="35" t="s">
        <v>81</v>
      </c>
      <c r="AE52" s="35" t="s">
        <v>81</v>
      </c>
      <c r="AG52" s="30" t="s">
        <v>81</v>
      </c>
      <c r="AI52" s="31" t="str">
        <f t="shared" si="2"/>
        <v/>
      </c>
    </row>
    <row r="53" spans="1:35" ht="15" x14ac:dyDescent="0.25">
      <c r="A53" s="23" t="s">
        <v>81</v>
      </c>
      <c r="B53" s="39" t="str">
        <f t="shared" si="3"/>
        <v/>
      </c>
      <c r="C53" s="35" t="s">
        <v>81</v>
      </c>
      <c r="D53" s="38" t="str">
        <f t="shared" si="0"/>
        <v/>
      </c>
      <c r="E53" s="30" t="s">
        <v>81</v>
      </c>
      <c r="M53" s="35" t="s">
        <v>81</v>
      </c>
      <c r="N53" s="31" t="str">
        <f t="shared" si="4"/>
        <v/>
      </c>
      <c r="T53" s="30" t="s">
        <v>81</v>
      </c>
      <c r="AB53" s="31" t="str">
        <f t="shared" si="1"/>
        <v/>
      </c>
      <c r="AC53" s="35" t="s">
        <v>81</v>
      </c>
      <c r="AE53" s="35" t="s">
        <v>81</v>
      </c>
      <c r="AG53" s="30" t="s">
        <v>81</v>
      </c>
      <c r="AI53" s="31" t="str">
        <f t="shared" si="2"/>
        <v/>
      </c>
    </row>
    <row r="54" spans="1:35" ht="15" x14ac:dyDescent="0.25">
      <c r="A54" s="23" t="s">
        <v>81</v>
      </c>
      <c r="B54" s="39" t="str">
        <f t="shared" si="3"/>
        <v/>
      </c>
      <c r="C54" s="35" t="s">
        <v>81</v>
      </c>
      <c r="D54" s="38" t="str">
        <f t="shared" si="0"/>
        <v/>
      </c>
      <c r="E54" s="30" t="s">
        <v>81</v>
      </c>
      <c r="M54" s="35" t="s">
        <v>81</v>
      </c>
      <c r="N54" s="31" t="str">
        <f t="shared" si="4"/>
        <v/>
      </c>
      <c r="T54" s="30" t="s">
        <v>81</v>
      </c>
      <c r="AB54" s="31" t="str">
        <f t="shared" si="1"/>
        <v/>
      </c>
      <c r="AC54" s="35" t="s">
        <v>81</v>
      </c>
      <c r="AE54" s="35" t="s">
        <v>81</v>
      </c>
      <c r="AG54" s="30" t="s">
        <v>81</v>
      </c>
      <c r="AI54" s="31" t="str">
        <f t="shared" si="2"/>
        <v/>
      </c>
    </row>
    <row r="55" spans="1:35" ht="15" x14ac:dyDescent="0.25">
      <c r="A55" s="23" t="s">
        <v>22</v>
      </c>
      <c r="B55" s="39">
        <f t="shared" si="3"/>
        <v>6</v>
      </c>
      <c r="C55" s="35">
        <v>3</v>
      </c>
      <c r="D55" s="38">
        <f t="shared" si="0"/>
        <v>11</v>
      </c>
      <c r="E55" s="30">
        <v>2</v>
      </c>
      <c r="M55" s="35">
        <v>0</v>
      </c>
      <c r="N55" s="31">
        <f t="shared" si="4"/>
        <v>1</v>
      </c>
      <c r="T55" s="30">
        <v>1</v>
      </c>
      <c r="AB55" s="31">
        <f t="shared" si="1"/>
        <v>2</v>
      </c>
      <c r="AC55" s="35">
        <v>2822</v>
      </c>
      <c r="AE55" s="35">
        <v>2</v>
      </c>
      <c r="AG55" s="30">
        <v>2</v>
      </c>
      <c r="AI55" s="31">
        <f t="shared" si="2"/>
        <v>3</v>
      </c>
    </row>
    <row r="56" spans="1:35" ht="15" x14ac:dyDescent="0.25">
      <c r="A56" s="23" t="s">
        <v>81</v>
      </c>
      <c r="B56" s="39" t="str">
        <f t="shared" si="3"/>
        <v/>
      </c>
      <c r="C56" s="35" t="s">
        <v>81</v>
      </c>
      <c r="D56" s="38" t="str">
        <f t="shared" si="0"/>
        <v/>
      </c>
      <c r="E56" s="30" t="s">
        <v>81</v>
      </c>
      <c r="M56" s="35" t="s">
        <v>81</v>
      </c>
      <c r="N56" s="31" t="str">
        <f t="shared" si="4"/>
        <v/>
      </c>
      <c r="T56" s="30" t="s">
        <v>81</v>
      </c>
      <c r="AB56" s="31" t="str">
        <f t="shared" si="1"/>
        <v/>
      </c>
      <c r="AC56" s="35" t="s">
        <v>81</v>
      </c>
      <c r="AE56" s="35" t="s">
        <v>81</v>
      </c>
      <c r="AG56" s="30" t="s">
        <v>81</v>
      </c>
      <c r="AI56" s="31" t="str">
        <f t="shared" si="2"/>
        <v/>
      </c>
    </row>
    <row r="57" spans="1:35" ht="15" x14ac:dyDescent="0.25">
      <c r="A57" s="23" t="s">
        <v>81</v>
      </c>
      <c r="B57" s="39" t="str">
        <f t="shared" si="3"/>
        <v/>
      </c>
      <c r="C57" s="35" t="s">
        <v>81</v>
      </c>
      <c r="D57" s="38" t="str">
        <f t="shared" si="0"/>
        <v/>
      </c>
      <c r="E57" s="30" t="s">
        <v>81</v>
      </c>
      <c r="M57" s="35" t="s">
        <v>81</v>
      </c>
      <c r="N57" s="31" t="str">
        <f t="shared" si="4"/>
        <v/>
      </c>
      <c r="T57" s="30" t="s">
        <v>81</v>
      </c>
      <c r="AB57" s="31" t="str">
        <f t="shared" si="1"/>
        <v/>
      </c>
      <c r="AC57" s="35" t="s">
        <v>81</v>
      </c>
      <c r="AE57" s="35" t="s">
        <v>81</v>
      </c>
      <c r="AG57" s="30" t="s">
        <v>81</v>
      </c>
      <c r="AI57" s="31" t="str">
        <f t="shared" si="2"/>
        <v/>
      </c>
    </row>
    <row r="58" spans="1:35" ht="15" x14ac:dyDescent="0.25">
      <c r="A58" s="23" t="s">
        <v>51</v>
      </c>
      <c r="B58" s="39">
        <f t="shared" si="3"/>
        <v>6</v>
      </c>
      <c r="C58" s="35">
        <v>1</v>
      </c>
      <c r="D58" s="38">
        <f t="shared" si="0"/>
        <v>14</v>
      </c>
      <c r="E58" s="30">
        <v>1</v>
      </c>
      <c r="M58" s="35">
        <v>86</v>
      </c>
      <c r="N58" s="31">
        <f t="shared" si="4"/>
        <v>4</v>
      </c>
      <c r="T58" s="30">
        <v>3</v>
      </c>
      <c r="AB58" s="31">
        <f t="shared" si="1"/>
        <v>2</v>
      </c>
      <c r="AC58" s="35">
        <v>7569</v>
      </c>
      <c r="AE58" s="35">
        <v>15</v>
      </c>
      <c r="AG58" s="30">
        <v>2</v>
      </c>
      <c r="AI58" s="31">
        <f t="shared" si="2"/>
        <v>2</v>
      </c>
    </row>
    <row r="59" spans="1:35" ht="15" x14ac:dyDescent="0.25">
      <c r="A59" s="23" t="s">
        <v>81</v>
      </c>
      <c r="B59" s="39" t="str">
        <f t="shared" si="3"/>
        <v/>
      </c>
      <c r="C59" s="35" t="s">
        <v>81</v>
      </c>
      <c r="D59" s="38" t="str">
        <f t="shared" si="0"/>
        <v/>
      </c>
      <c r="E59" s="30" t="s">
        <v>81</v>
      </c>
      <c r="M59" s="35" t="s">
        <v>81</v>
      </c>
      <c r="N59" s="31" t="str">
        <f t="shared" si="4"/>
        <v/>
      </c>
      <c r="T59" s="30" t="s">
        <v>81</v>
      </c>
      <c r="AB59" s="31" t="str">
        <f t="shared" si="1"/>
        <v/>
      </c>
      <c r="AC59" s="35" t="s">
        <v>81</v>
      </c>
      <c r="AE59" s="35" t="s">
        <v>81</v>
      </c>
      <c r="AG59" s="30" t="s">
        <v>81</v>
      </c>
      <c r="AI59" s="31" t="str">
        <f t="shared" si="2"/>
        <v/>
      </c>
    </row>
    <row r="60" spans="1:35" ht="15" x14ac:dyDescent="0.25">
      <c r="A60" s="23" t="s">
        <v>81</v>
      </c>
      <c r="B60" s="39" t="str">
        <f t="shared" si="3"/>
        <v/>
      </c>
      <c r="C60" s="35" t="s">
        <v>81</v>
      </c>
      <c r="D60" s="38" t="str">
        <f t="shared" si="0"/>
        <v/>
      </c>
      <c r="E60" s="30" t="s">
        <v>81</v>
      </c>
      <c r="M60" s="35" t="s">
        <v>81</v>
      </c>
      <c r="N60" s="31" t="str">
        <f t="shared" si="4"/>
        <v/>
      </c>
      <c r="T60" s="30" t="s">
        <v>81</v>
      </c>
      <c r="AB60" s="31" t="str">
        <f t="shared" si="1"/>
        <v/>
      </c>
      <c r="AC60" s="35" t="s">
        <v>81</v>
      </c>
      <c r="AE60" s="35" t="s">
        <v>81</v>
      </c>
      <c r="AG60" s="30" t="s">
        <v>81</v>
      </c>
      <c r="AI60" s="31" t="str">
        <f t="shared" si="2"/>
        <v/>
      </c>
    </row>
    <row r="61" spans="1:35" ht="15" x14ac:dyDescent="0.25">
      <c r="A61" s="23" t="s">
        <v>35</v>
      </c>
      <c r="B61" s="39">
        <f t="shared" si="3"/>
        <v>2</v>
      </c>
      <c r="C61" s="35">
        <v>1</v>
      </c>
      <c r="D61" s="38">
        <f t="shared" si="0"/>
        <v>5</v>
      </c>
      <c r="E61" s="30">
        <v>1</v>
      </c>
      <c r="M61" s="35" t="s">
        <v>81</v>
      </c>
      <c r="N61" s="31" t="str">
        <f t="shared" si="4"/>
        <v/>
      </c>
      <c r="T61" s="30" t="s">
        <v>81</v>
      </c>
      <c r="AB61" s="31" t="str">
        <f t="shared" si="1"/>
        <v/>
      </c>
      <c r="AC61" s="35" t="s">
        <v>81</v>
      </c>
      <c r="AE61" s="35" t="s">
        <v>81</v>
      </c>
      <c r="AG61" s="30">
        <v>4</v>
      </c>
      <c r="AI61" s="31" t="str">
        <f t="shared" si="2"/>
        <v/>
      </c>
    </row>
    <row r="62" spans="1:35" ht="15" x14ac:dyDescent="0.25">
      <c r="A62" s="23" t="s">
        <v>0</v>
      </c>
      <c r="B62" s="39">
        <f t="shared" si="3"/>
        <v>2</v>
      </c>
      <c r="C62" s="35">
        <v>1</v>
      </c>
      <c r="D62" s="38">
        <f t="shared" si="0"/>
        <v>7</v>
      </c>
      <c r="E62" s="30">
        <v>3</v>
      </c>
      <c r="M62" s="35" t="s">
        <v>81</v>
      </c>
      <c r="N62" s="31" t="str">
        <f t="shared" si="4"/>
        <v/>
      </c>
      <c r="T62" s="30" t="s">
        <v>81</v>
      </c>
      <c r="AB62" s="31" t="str">
        <f t="shared" si="1"/>
        <v/>
      </c>
      <c r="AC62" s="35" t="s">
        <v>81</v>
      </c>
      <c r="AE62" s="35" t="s">
        <v>81</v>
      </c>
      <c r="AG62" s="30">
        <v>4</v>
      </c>
      <c r="AI62" s="31" t="str">
        <f t="shared" si="2"/>
        <v/>
      </c>
    </row>
    <row r="63" spans="1:35" ht="15" x14ac:dyDescent="0.25">
      <c r="A63" s="23" t="s">
        <v>16</v>
      </c>
      <c r="B63" s="39">
        <f t="shared" si="3"/>
        <v>6</v>
      </c>
      <c r="C63" s="35">
        <v>3</v>
      </c>
      <c r="D63" s="38">
        <f t="shared" si="0"/>
        <v>10</v>
      </c>
      <c r="E63" s="30">
        <v>3</v>
      </c>
      <c r="M63" s="35">
        <v>0</v>
      </c>
      <c r="N63" s="31">
        <f t="shared" si="4"/>
        <v>1</v>
      </c>
      <c r="T63" s="30">
        <v>1</v>
      </c>
      <c r="AB63" s="31">
        <f t="shared" si="1"/>
        <v>2</v>
      </c>
      <c r="AC63" s="35">
        <v>5047</v>
      </c>
      <c r="AE63" s="35">
        <v>32</v>
      </c>
      <c r="AG63" s="30">
        <v>2</v>
      </c>
      <c r="AI63" s="31">
        <f t="shared" si="2"/>
        <v>1</v>
      </c>
    </row>
    <row r="64" spans="1:35" ht="15" x14ac:dyDescent="0.25">
      <c r="A64" s="23" t="s">
        <v>81</v>
      </c>
      <c r="B64" s="39" t="str">
        <f t="shared" si="3"/>
        <v/>
      </c>
      <c r="C64" s="35" t="s">
        <v>81</v>
      </c>
      <c r="D64" s="38" t="str">
        <f t="shared" si="0"/>
        <v/>
      </c>
      <c r="E64" s="30" t="s">
        <v>81</v>
      </c>
      <c r="M64" s="35" t="s">
        <v>81</v>
      </c>
      <c r="N64" s="31" t="str">
        <f t="shared" si="4"/>
        <v/>
      </c>
      <c r="T64" s="30" t="s">
        <v>81</v>
      </c>
      <c r="AB64" s="31" t="str">
        <f t="shared" si="1"/>
        <v/>
      </c>
      <c r="AC64" s="35" t="s">
        <v>81</v>
      </c>
      <c r="AE64" s="35" t="s">
        <v>81</v>
      </c>
      <c r="AG64" s="30" t="s">
        <v>81</v>
      </c>
      <c r="AI64" s="31" t="str">
        <f t="shared" si="2"/>
        <v/>
      </c>
    </row>
    <row r="65" spans="1:35" ht="15" x14ac:dyDescent="0.25">
      <c r="A65" s="23" t="s">
        <v>81</v>
      </c>
      <c r="B65" s="39" t="str">
        <f t="shared" si="3"/>
        <v/>
      </c>
      <c r="C65" s="35" t="s">
        <v>81</v>
      </c>
      <c r="D65" s="38" t="str">
        <f t="shared" si="0"/>
        <v/>
      </c>
      <c r="E65" s="30" t="s">
        <v>81</v>
      </c>
      <c r="M65" s="35" t="s">
        <v>81</v>
      </c>
      <c r="N65" s="31" t="str">
        <f t="shared" si="4"/>
        <v/>
      </c>
      <c r="T65" s="30" t="s">
        <v>81</v>
      </c>
      <c r="AB65" s="31" t="str">
        <f t="shared" si="1"/>
        <v/>
      </c>
      <c r="AC65" s="35" t="s">
        <v>81</v>
      </c>
      <c r="AE65" s="35" t="s">
        <v>81</v>
      </c>
      <c r="AG65" s="30" t="s">
        <v>81</v>
      </c>
      <c r="AI65" s="31" t="str">
        <f t="shared" si="2"/>
        <v/>
      </c>
    </row>
    <row r="66" spans="1:35" ht="15" x14ac:dyDescent="0.25">
      <c r="A66" s="102" t="s">
        <v>45</v>
      </c>
      <c r="B66" s="39">
        <f t="shared" si="3"/>
        <v>6</v>
      </c>
      <c r="C66" s="35">
        <v>1</v>
      </c>
      <c r="D66" s="38">
        <f t="shared" si="0"/>
        <v>15</v>
      </c>
      <c r="E66" s="30">
        <v>1</v>
      </c>
      <c r="M66" s="35">
        <v>77</v>
      </c>
      <c r="N66" s="31">
        <f t="shared" si="4"/>
        <v>3</v>
      </c>
      <c r="T66" s="104">
        <v>2</v>
      </c>
      <c r="AB66" s="31">
        <f t="shared" si="1"/>
        <v>1</v>
      </c>
      <c r="AC66" s="35">
        <v>1603</v>
      </c>
      <c r="AE66" s="35">
        <v>0</v>
      </c>
      <c r="AG66" s="30">
        <v>4</v>
      </c>
      <c r="AI66" s="31">
        <f t="shared" si="2"/>
        <v>4</v>
      </c>
    </row>
    <row r="67" spans="1:35" ht="15" x14ac:dyDescent="0.25">
      <c r="A67" s="23" t="s">
        <v>31</v>
      </c>
      <c r="B67" s="39">
        <f t="shared" si="3"/>
        <v>2</v>
      </c>
      <c r="C67" s="35">
        <v>4</v>
      </c>
      <c r="D67" s="38">
        <f t="shared" ref="D67:D130" si="12">IF(SUM(E67,N67,T67,AB67,AG67,AI67)&gt;0,SUM(E67,N67,T67,AB67,AG67,AI67),"")</f>
        <v>5</v>
      </c>
      <c r="E67" s="30">
        <v>1</v>
      </c>
      <c r="M67" s="35" t="s">
        <v>81</v>
      </c>
      <c r="N67" s="31" t="str">
        <f t="shared" si="4"/>
        <v/>
      </c>
      <c r="T67" s="30" t="s">
        <v>81</v>
      </c>
      <c r="AB67" s="31" t="str">
        <f t="shared" ref="AB67:AB130" si="13">IF(ISNUMBER(AC67),IF(AC67&lt;=Z$5,IF(AC67&lt;=Z$4,IF(AC67&lt;=Z$3,IF(AC67&lt;=Z$3,Y$3),Y$4),Y$5),Y$6),"")</f>
        <v/>
      </c>
      <c r="AC67" s="35" t="s">
        <v>81</v>
      </c>
      <c r="AE67" s="35" t="s">
        <v>81</v>
      </c>
      <c r="AG67" s="30">
        <v>4</v>
      </c>
      <c r="AI67" s="31" t="str">
        <f t="shared" ref="AI67:AI130" si="14">IF(ISNUMBER(AE67),IF(AE67&lt;=AK$5,IF(AE67&lt;=AK$4,IF(AE67&lt;=AK$3,IF(AE67&lt;=AK$3,AJ$3),AJ$4),AJ$5),AJ$6),"")</f>
        <v/>
      </c>
    </row>
    <row r="68" spans="1:35" ht="15" x14ac:dyDescent="0.25">
      <c r="A68" s="23" t="s">
        <v>7</v>
      </c>
      <c r="B68" s="39">
        <f t="shared" ref="B68:B131" si="15">IF(COUNT(E68,N68,T68,AB68,AG68,AI68)&gt;0,COUNT(E68,N68,T68,AB68,AG68,AI68),"")</f>
        <v>6</v>
      </c>
      <c r="C68" s="35">
        <v>2</v>
      </c>
      <c r="D68" s="38">
        <f t="shared" si="12"/>
        <v>17</v>
      </c>
      <c r="E68" s="30">
        <v>1</v>
      </c>
      <c r="M68" s="35">
        <v>96</v>
      </c>
      <c r="N68" s="31">
        <f t="shared" ref="N68:N131" si="16">IF(ISNUMBER(M68),IF(M68&lt;=P$5,IF(M68&lt;=P$4,IF(M68&lt;=P$3,IF(M68&lt;=P$3,O$3),O$4),O$5),O$6),"")</f>
        <v>4</v>
      </c>
      <c r="T68" s="30">
        <v>3</v>
      </c>
      <c r="AB68" s="31">
        <f t="shared" si="13"/>
        <v>4</v>
      </c>
      <c r="AC68" s="35">
        <v>25221</v>
      </c>
      <c r="AE68" s="35">
        <v>11</v>
      </c>
      <c r="AG68" s="30">
        <v>2</v>
      </c>
      <c r="AI68" s="31">
        <f t="shared" si="14"/>
        <v>3</v>
      </c>
    </row>
    <row r="69" spans="1:35" ht="15" x14ac:dyDescent="0.25">
      <c r="A69" s="23" t="s">
        <v>81</v>
      </c>
      <c r="B69" s="39" t="str">
        <f t="shared" si="15"/>
        <v/>
      </c>
      <c r="C69" s="35" t="s">
        <v>81</v>
      </c>
      <c r="D69" s="38" t="str">
        <f t="shared" si="12"/>
        <v/>
      </c>
      <c r="E69" s="30" t="s">
        <v>81</v>
      </c>
      <c r="M69" s="35" t="s">
        <v>81</v>
      </c>
      <c r="N69" s="31" t="str">
        <f t="shared" si="16"/>
        <v/>
      </c>
      <c r="T69" s="30" t="s">
        <v>81</v>
      </c>
      <c r="AB69" s="31" t="str">
        <f t="shared" si="13"/>
        <v/>
      </c>
      <c r="AC69" s="35" t="s">
        <v>81</v>
      </c>
      <c r="AE69" s="35" t="s">
        <v>81</v>
      </c>
      <c r="AG69" s="30" t="s">
        <v>81</v>
      </c>
      <c r="AI69" s="31" t="str">
        <f t="shared" si="14"/>
        <v/>
      </c>
    </row>
    <row r="70" spans="1:35" ht="15" x14ac:dyDescent="0.25">
      <c r="A70" s="23" t="s">
        <v>81</v>
      </c>
      <c r="B70" s="39" t="str">
        <f t="shared" si="15"/>
        <v/>
      </c>
      <c r="C70" s="35" t="s">
        <v>81</v>
      </c>
      <c r="D70" s="38" t="str">
        <f t="shared" si="12"/>
        <v/>
      </c>
      <c r="E70" s="30" t="s">
        <v>81</v>
      </c>
      <c r="M70" s="35" t="s">
        <v>81</v>
      </c>
      <c r="N70" s="31" t="str">
        <f t="shared" si="16"/>
        <v/>
      </c>
      <c r="T70" s="30" t="s">
        <v>81</v>
      </c>
      <c r="AB70" s="31" t="str">
        <f t="shared" si="13"/>
        <v/>
      </c>
      <c r="AC70" s="35" t="s">
        <v>81</v>
      </c>
      <c r="AE70" s="35" t="s">
        <v>81</v>
      </c>
      <c r="AG70" s="30" t="s">
        <v>81</v>
      </c>
      <c r="AI70" s="31" t="str">
        <f t="shared" si="14"/>
        <v/>
      </c>
    </row>
    <row r="71" spans="1:35" ht="15" x14ac:dyDescent="0.25">
      <c r="A71" s="23" t="s">
        <v>81</v>
      </c>
      <c r="B71" s="39" t="str">
        <f t="shared" si="15"/>
        <v/>
      </c>
      <c r="C71" s="35" t="s">
        <v>81</v>
      </c>
      <c r="D71" s="38" t="str">
        <f t="shared" si="12"/>
        <v/>
      </c>
      <c r="E71" s="30" t="s">
        <v>81</v>
      </c>
      <c r="M71" s="35" t="s">
        <v>81</v>
      </c>
      <c r="N71" s="31" t="str">
        <f t="shared" si="16"/>
        <v/>
      </c>
      <c r="T71" s="30" t="s">
        <v>81</v>
      </c>
      <c r="AB71" s="31" t="str">
        <f t="shared" si="13"/>
        <v/>
      </c>
      <c r="AC71" s="35" t="s">
        <v>81</v>
      </c>
      <c r="AE71" s="35" t="s">
        <v>81</v>
      </c>
      <c r="AG71" s="30" t="s">
        <v>81</v>
      </c>
      <c r="AI71" s="31" t="str">
        <f t="shared" si="14"/>
        <v/>
      </c>
    </row>
    <row r="72" spans="1:35" ht="15" x14ac:dyDescent="0.25">
      <c r="A72" s="23" t="s">
        <v>81</v>
      </c>
      <c r="B72" s="39" t="str">
        <f t="shared" si="15"/>
        <v/>
      </c>
      <c r="C72" s="35" t="s">
        <v>81</v>
      </c>
      <c r="D72" s="38" t="str">
        <f t="shared" si="12"/>
        <v/>
      </c>
      <c r="E72" s="30" t="s">
        <v>81</v>
      </c>
      <c r="M72" s="35" t="s">
        <v>81</v>
      </c>
      <c r="N72" s="31" t="str">
        <f t="shared" si="16"/>
        <v/>
      </c>
      <c r="T72" s="30" t="s">
        <v>81</v>
      </c>
      <c r="AB72" s="31" t="str">
        <f t="shared" si="13"/>
        <v/>
      </c>
      <c r="AC72" s="35" t="s">
        <v>81</v>
      </c>
      <c r="AE72" s="35" t="s">
        <v>81</v>
      </c>
      <c r="AG72" s="30" t="s">
        <v>81</v>
      </c>
      <c r="AI72" s="31" t="str">
        <f t="shared" si="14"/>
        <v/>
      </c>
    </row>
    <row r="73" spans="1:35" ht="15" x14ac:dyDescent="0.25">
      <c r="A73" s="23" t="s">
        <v>27</v>
      </c>
      <c r="B73" s="39">
        <f t="shared" si="15"/>
        <v>6</v>
      </c>
      <c r="C73" s="35">
        <v>1</v>
      </c>
      <c r="D73" s="38">
        <f t="shared" si="12"/>
        <v>15</v>
      </c>
      <c r="E73" s="30">
        <v>2</v>
      </c>
      <c r="M73" s="35">
        <v>46</v>
      </c>
      <c r="N73" s="31">
        <f t="shared" si="16"/>
        <v>2</v>
      </c>
      <c r="T73" s="30">
        <v>1</v>
      </c>
      <c r="AB73" s="31">
        <f t="shared" si="13"/>
        <v>3</v>
      </c>
      <c r="AC73" s="35">
        <v>12903</v>
      </c>
      <c r="AE73" s="35">
        <v>5</v>
      </c>
      <c r="AG73" s="30">
        <v>4</v>
      </c>
      <c r="AI73" s="31">
        <f t="shared" si="14"/>
        <v>3</v>
      </c>
    </row>
    <row r="74" spans="1:35" ht="15" x14ac:dyDescent="0.25">
      <c r="A74" s="23" t="s">
        <v>81</v>
      </c>
      <c r="B74" s="39" t="str">
        <f t="shared" si="15"/>
        <v/>
      </c>
      <c r="C74" s="35" t="s">
        <v>81</v>
      </c>
      <c r="D74" s="38" t="str">
        <f t="shared" si="12"/>
        <v/>
      </c>
      <c r="E74" s="30" t="s">
        <v>81</v>
      </c>
      <c r="M74" s="35" t="s">
        <v>81</v>
      </c>
      <c r="N74" s="31" t="str">
        <f t="shared" si="16"/>
        <v/>
      </c>
      <c r="T74" s="30" t="s">
        <v>81</v>
      </c>
      <c r="AB74" s="31" t="str">
        <f t="shared" si="13"/>
        <v/>
      </c>
      <c r="AC74" s="35" t="s">
        <v>81</v>
      </c>
      <c r="AE74" s="35" t="s">
        <v>81</v>
      </c>
      <c r="AG74" s="30" t="s">
        <v>81</v>
      </c>
      <c r="AI74" s="31" t="str">
        <f t="shared" si="14"/>
        <v/>
      </c>
    </row>
    <row r="75" spans="1:35" ht="15" x14ac:dyDescent="0.25">
      <c r="A75" s="23" t="s">
        <v>81</v>
      </c>
      <c r="B75" s="39" t="str">
        <f t="shared" si="15"/>
        <v/>
      </c>
      <c r="C75" s="35" t="s">
        <v>81</v>
      </c>
      <c r="D75" s="38" t="str">
        <f t="shared" si="12"/>
        <v/>
      </c>
      <c r="E75" s="30" t="s">
        <v>81</v>
      </c>
      <c r="M75" s="35" t="s">
        <v>81</v>
      </c>
      <c r="N75" s="31" t="str">
        <f t="shared" si="16"/>
        <v/>
      </c>
      <c r="T75" s="30" t="s">
        <v>81</v>
      </c>
      <c r="AB75" s="31" t="str">
        <f t="shared" si="13"/>
        <v/>
      </c>
      <c r="AC75" s="35" t="s">
        <v>81</v>
      </c>
      <c r="AE75" s="35" t="s">
        <v>81</v>
      </c>
      <c r="AG75" s="30" t="s">
        <v>81</v>
      </c>
      <c r="AI75" s="31" t="str">
        <f t="shared" si="14"/>
        <v/>
      </c>
    </row>
    <row r="76" spans="1:35" ht="15" x14ac:dyDescent="0.25">
      <c r="A76" s="23" t="s">
        <v>81</v>
      </c>
      <c r="B76" s="39" t="str">
        <f t="shared" si="15"/>
        <v/>
      </c>
      <c r="C76" s="35" t="s">
        <v>81</v>
      </c>
      <c r="D76" s="38" t="str">
        <f t="shared" si="12"/>
        <v/>
      </c>
      <c r="E76" s="30" t="s">
        <v>81</v>
      </c>
      <c r="M76" s="35" t="s">
        <v>81</v>
      </c>
      <c r="N76" s="31" t="str">
        <f t="shared" si="16"/>
        <v/>
      </c>
      <c r="T76" s="30" t="s">
        <v>81</v>
      </c>
      <c r="AB76" s="31" t="str">
        <f t="shared" si="13"/>
        <v/>
      </c>
      <c r="AC76" s="35" t="s">
        <v>81</v>
      </c>
      <c r="AE76" s="35" t="s">
        <v>81</v>
      </c>
      <c r="AG76" s="30" t="s">
        <v>81</v>
      </c>
      <c r="AI76" s="31" t="str">
        <f t="shared" si="14"/>
        <v/>
      </c>
    </row>
    <row r="77" spans="1:35" ht="15" x14ac:dyDescent="0.25">
      <c r="A77" s="23" t="s">
        <v>48</v>
      </c>
      <c r="B77" s="39">
        <f t="shared" si="15"/>
        <v>6</v>
      </c>
      <c r="C77" s="35">
        <v>3</v>
      </c>
      <c r="D77" s="38">
        <f t="shared" si="12"/>
        <v>17</v>
      </c>
      <c r="E77" s="30">
        <v>3</v>
      </c>
      <c r="M77" s="35">
        <v>52</v>
      </c>
      <c r="N77" s="31">
        <f t="shared" si="16"/>
        <v>3</v>
      </c>
      <c r="T77" s="30">
        <v>2</v>
      </c>
      <c r="AB77" s="31">
        <f t="shared" si="13"/>
        <v>4</v>
      </c>
      <c r="AC77" s="35">
        <v>78001</v>
      </c>
      <c r="AE77" s="35">
        <v>4</v>
      </c>
      <c r="AG77" s="30">
        <v>2</v>
      </c>
      <c r="AI77" s="31">
        <f t="shared" si="14"/>
        <v>3</v>
      </c>
    </row>
    <row r="78" spans="1:35" ht="15" x14ac:dyDescent="0.25">
      <c r="A78" s="23" t="s">
        <v>81</v>
      </c>
      <c r="B78" s="39" t="str">
        <f t="shared" si="15"/>
        <v/>
      </c>
      <c r="C78" s="35" t="s">
        <v>81</v>
      </c>
      <c r="D78" s="38" t="str">
        <f t="shared" si="12"/>
        <v/>
      </c>
      <c r="E78" s="30" t="s">
        <v>81</v>
      </c>
      <c r="M78" s="35" t="s">
        <v>81</v>
      </c>
      <c r="N78" s="31" t="str">
        <f t="shared" si="16"/>
        <v/>
      </c>
      <c r="T78" s="30" t="s">
        <v>81</v>
      </c>
      <c r="AB78" s="31" t="str">
        <f t="shared" si="13"/>
        <v/>
      </c>
      <c r="AC78" s="35" t="s">
        <v>81</v>
      </c>
      <c r="AE78" s="35" t="s">
        <v>81</v>
      </c>
      <c r="AG78" s="30" t="s">
        <v>81</v>
      </c>
      <c r="AI78" s="31" t="str">
        <f t="shared" si="14"/>
        <v/>
      </c>
    </row>
    <row r="79" spans="1:35" ht="15" x14ac:dyDescent="0.25">
      <c r="A79" s="23" t="s">
        <v>81</v>
      </c>
      <c r="B79" s="39" t="str">
        <f t="shared" si="15"/>
        <v/>
      </c>
      <c r="C79" s="35" t="s">
        <v>81</v>
      </c>
      <c r="D79" s="38" t="str">
        <f t="shared" si="12"/>
        <v/>
      </c>
      <c r="E79" s="30" t="s">
        <v>81</v>
      </c>
      <c r="M79" s="35" t="s">
        <v>81</v>
      </c>
      <c r="N79" s="31" t="str">
        <f t="shared" si="16"/>
        <v/>
      </c>
      <c r="T79" s="30" t="s">
        <v>81</v>
      </c>
      <c r="AB79" s="31" t="str">
        <f t="shared" si="13"/>
        <v/>
      </c>
      <c r="AC79" s="35" t="s">
        <v>81</v>
      </c>
      <c r="AE79" s="35" t="s">
        <v>81</v>
      </c>
      <c r="AG79" s="30" t="s">
        <v>81</v>
      </c>
      <c r="AI79" s="31" t="str">
        <f t="shared" si="14"/>
        <v/>
      </c>
    </row>
    <row r="80" spans="1:35" ht="15" x14ac:dyDescent="0.25">
      <c r="A80" s="23" t="s">
        <v>81</v>
      </c>
      <c r="B80" s="39" t="str">
        <f t="shared" si="15"/>
        <v/>
      </c>
      <c r="C80" s="35" t="s">
        <v>81</v>
      </c>
      <c r="D80" s="38" t="str">
        <f t="shared" si="12"/>
        <v/>
      </c>
      <c r="E80" s="30" t="s">
        <v>81</v>
      </c>
      <c r="M80" s="35" t="s">
        <v>81</v>
      </c>
      <c r="N80" s="31" t="str">
        <f t="shared" si="16"/>
        <v/>
      </c>
      <c r="T80" s="30" t="s">
        <v>81</v>
      </c>
      <c r="AB80" s="31" t="str">
        <f t="shared" si="13"/>
        <v/>
      </c>
      <c r="AC80" s="35" t="s">
        <v>81</v>
      </c>
      <c r="AE80" s="35" t="s">
        <v>81</v>
      </c>
      <c r="AG80" s="30" t="s">
        <v>81</v>
      </c>
      <c r="AI80" s="31" t="str">
        <f t="shared" si="14"/>
        <v/>
      </c>
    </row>
    <row r="81" spans="1:35" ht="15" x14ac:dyDescent="0.25">
      <c r="A81" s="23" t="s">
        <v>81</v>
      </c>
      <c r="B81" s="39" t="str">
        <f t="shared" si="15"/>
        <v/>
      </c>
      <c r="C81" s="35" t="s">
        <v>81</v>
      </c>
      <c r="D81" s="38" t="str">
        <f t="shared" si="12"/>
        <v/>
      </c>
      <c r="E81" s="30" t="s">
        <v>81</v>
      </c>
      <c r="M81" s="35" t="s">
        <v>81</v>
      </c>
      <c r="N81" s="31" t="str">
        <f t="shared" si="16"/>
        <v/>
      </c>
      <c r="T81" s="30" t="s">
        <v>81</v>
      </c>
      <c r="AB81" s="31" t="str">
        <f t="shared" si="13"/>
        <v/>
      </c>
      <c r="AC81" s="35" t="s">
        <v>81</v>
      </c>
      <c r="AE81" s="35" t="s">
        <v>81</v>
      </c>
      <c r="AG81" s="30" t="s">
        <v>81</v>
      </c>
      <c r="AI81" s="31" t="str">
        <f t="shared" si="14"/>
        <v/>
      </c>
    </row>
    <row r="82" spans="1:35" ht="15" x14ac:dyDescent="0.25">
      <c r="A82" s="23" t="s">
        <v>81</v>
      </c>
      <c r="B82" s="39" t="str">
        <f t="shared" si="15"/>
        <v/>
      </c>
      <c r="C82" s="35" t="s">
        <v>81</v>
      </c>
      <c r="D82" s="38" t="str">
        <f t="shared" si="12"/>
        <v/>
      </c>
      <c r="E82" s="30" t="s">
        <v>81</v>
      </c>
      <c r="M82" s="35" t="s">
        <v>81</v>
      </c>
      <c r="N82" s="31" t="str">
        <f t="shared" si="16"/>
        <v/>
      </c>
      <c r="T82" s="30" t="s">
        <v>81</v>
      </c>
      <c r="AB82" s="31" t="str">
        <f t="shared" si="13"/>
        <v/>
      </c>
      <c r="AC82" s="35" t="s">
        <v>81</v>
      </c>
      <c r="AE82" s="35" t="s">
        <v>81</v>
      </c>
      <c r="AG82" s="30" t="s">
        <v>81</v>
      </c>
      <c r="AI82" s="31" t="str">
        <f t="shared" si="14"/>
        <v/>
      </c>
    </row>
    <row r="83" spans="1:35" ht="15" x14ac:dyDescent="0.25">
      <c r="A83" s="23" t="s">
        <v>81</v>
      </c>
      <c r="B83" s="39" t="str">
        <f t="shared" si="15"/>
        <v/>
      </c>
      <c r="C83" s="35" t="s">
        <v>81</v>
      </c>
      <c r="D83" s="38" t="str">
        <f t="shared" si="12"/>
        <v/>
      </c>
      <c r="E83" s="30" t="s">
        <v>81</v>
      </c>
      <c r="M83" s="35" t="s">
        <v>81</v>
      </c>
      <c r="N83" s="31" t="str">
        <f t="shared" si="16"/>
        <v/>
      </c>
      <c r="T83" s="30" t="s">
        <v>81</v>
      </c>
      <c r="AB83" s="31" t="str">
        <f t="shared" si="13"/>
        <v/>
      </c>
      <c r="AC83" s="35" t="s">
        <v>81</v>
      </c>
      <c r="AE83" s="35" t="s">
        <v>81</v>
      </c>
      <c r="AG83" s="30" t="s">
        <v>81</v>
      </c>
      <c r="AI83" s="31" t="str">
        <f t="shared" si="14"/>
        <v/>
      </c>
    </row>
    <row r="84" spans="1:35" ht="15" x14ac:dyDescent="0.25">
      <c r="A84" s="23" t="s">
        <v>81</v>
      </c>
      <c r="B84" s="39" t="str">
        <f t="shared" si="15"/>
        <v/>
      </c>
      <c r="C84" s="35" t="s">
        <v>81</v>
      </c>
      <c r="D84" s="38" t="str">
        <f t="shared" si="12"/>
        <v/>
      </c>
      <c r="E84" s="30" t="s">
        <v>81</v>
      </c>
      <c r="M84" s="35" t="s">
        <v>81</v>
      </c>
      <c r="N84" s="31" t="str">
        <f t="shared" si="16"/>
        <v/>
      </c>
      <c r="T84" s="30" t="s">
        <v>81</v>
      </c>
      <c r="AB84" s="31" t="str">
        <f t="shared" si="13"/>
        <v/>
      </c>
      <c r="AC84" s="35" t="s">
        <v>81</v>
      </c>
      <c r="AE84" s="35" t="s">
        <v>81</v>
      </c>
      <c r="AG84" s="30" t="s">
        <v>81</v>
      </c>
      <c r="AI84" s="31" t="str">
        <f t="shared" si="14"/>
        <v/>
      </c>
    </row>
    <row r="85" spans="1:35" ht="15" x14ac:dyDescent="0.25">
      <c r="A85" s="23" t="s">
        <v>81</v>
      </c>
      <c r="B85" s="39" t="str">
        <f t="shared" si="15"/>
        <v/>
      </c>
      <c r="C85" s="35" t="s">
        <v>81</v>
      </c>
      <c r="D85" s="38" t="str">
        <f t="shared" si="12"/>
        <v/>
      </c>
      <c r="E85" s="30" t="s">
        <v>81</v>
      </c>
      <c r="M85" s="35" t="s">
        <v>81</v>
      </c>
      <c r="N85" s="31" t="str">
        <f t="shared" si="16"/>
        <v/>
      </c>
      <c r="T85" s="30" t="s">
        <v>81</v>
      </c>
      <c r="AB85" s="31" t="str">
        <f t="shared" si="13"/>
        <v/>
      </c>
      <c r="AC85" s="35" t="s">
        <v>81</v>
      </c>
      <c r="AE85" s="35" t="s">
        <v>81</v>
      </c>
      <c r="AG85" s="30" t="s">
        <v>81</v>
      </c>
      <c r="AI85" s="31" t="str">
        <f t="shared" si="14"/>
        <v/>
      </c>
    </row>
    <row r="86" spans="1:35" ht="15" x14ac:dyDescent="0.25">
      <c r="A86" s="23" t="s">
        <v>81</v>
      </c>
      <c r="B86" s="39" t="str">
        <f t="shared" si="15"/>
        <v/>
      </c>
      <c r="C86" s="35" t="s">
        <v>81</v>
      </c>
      <c r="D86" s="38" t="str">
        <f t="shared" si="12"/>
        <v/>
      </c>
      <c r="E86" s="30" t="s">
        <v>81</v>
      </c>
      <c r="M86" s="35" t="s">
        <v>81</v>
      </c>
      <c r="N86" s="31" t="str">
        <f t="shared" si="16"/>
        <v/>
      </c>
      <c r="T86" s="30" t="s">
        <v>81</v>
      </c>
      <c r="AB86" s="31" t="str">
        <f t="shared" si="13"/>
        <v/>
      </c>
      <c r="AC86" s="35" t="s">
        <v>81</v>
      </c>
      <c r="AE86" s="35" t="s">
        <v>81</v>
      </c>
      <c r="AG86" s="30" t="s">
        <v>81</v>
      </c>
      <c r="AI86" s="31" t="str">
        <f t="shared" si="14"/>
        <v/>
      </c>
    </row>
    <row r="87" spans="1:35" ht="15" x14ac:dyDescent="0.25">
      <c r="A87" s="23" t="s">
        <v>81</v>
      </c>
      <c r="B87" s="39" t="str">
        <f t="shared" si="15"/>
        <v/>
      </c>
      <c r="C87" s="35" t="s">
        <v>81</v>
      </c>
      <c r="D87" s="38" t="str">
        <f t="shared" si="12"/>
        <v/>
      </c>
      <c r="E87" s="30" t="s">
        <v>81</v>
      </c>
      <c r="M87" s="35" t="s">
        <v>81</v>
      </c>
      <c r="N87" s="31" t="str">
        <f t="shared" si="16"/>
        <v/>
      </c>
      <c r="T87" s="30" t="s">
        <v>81</v>
      </c>
      <c r="AB87" s="31" t="str">
        <f t="shared" si="13"/>
        <v/>
      </c>
      <c r="AC87" s="35" t="s">
        <v>81</v>
      </c>
      <c r="AE87" s="35" t="s">
        <v>81</v>
      </c>
      <c r="AG87" s="30" t="s">
        <v>81</v>
      </c>
      <c r="AI87" s="31" t="str">
        <f t="shared" si="14"/>
        <v/>
      </c>
    </row>
    <row r="88" spans="1:35" ht="15" x14ac:dyDescent="0.25">
      <c r="A88" s="23" t="s">
        <v>81</v>
      </c>
      <c r="B88" s="39" t="str">
        <f t="shared" si="15"/>
        <v/>
      </c>
      <c r="C88" s="35" t="s">
        <v>81</v>
      </c>
      <c r="D88" s="38" t="str">
        <f t="shared" si="12"/>
        <v/>
      </c>
      <c r="E88" s="30" t="s">
        <v>81</v>
      </c>
      <c r="M88" s="35" t="s">
        <v>81</v>
      </c>
      <c r="N88" s="31" t="str">
        <f t="shared" si="16"/>
        <v/>
      </c>
      <c r="T88" s="30" t="s">
        <v>81</v>
      </c>
      <c r="AB88" s="31" t="str">
        <f t="shared" si="13"/>
        <v/>
      </c>
      <c r="AC88" s="35" t="s">
        <v>81</v>
      </c>
      <c r="AE88" s="35" t="s">
        <v>81</v>
      </c>
      <c r="AG88" s="30" t="s">
        <v>81</v>
      </c>
      <c r="AI88" s="31" t="str">
        <f t="shared" si="14"/>
        <v/>
      </c>
    </row>
    <row r="89" spans="1:35" ht="15" x14ac:dyDescent="0.25">
      <c r="A89" s="23" t="s">
        <v>81</v>
      </c>
      <c r="B89" s="39" t="str">
        <f t="shared" si="15"/>
        <v/>
      </c>
      <c r="C89" s="35" t="s">
        <v>81</v>
      </c>
      <c r="D89" s="38" t="str">
        <f t="shared" si="12"/>
        <v/>
      </c>
      <c r="E89" s="30" t="s">
        <v>81</v>
      </c>
      <c r="M89" s="35" t="s">
        <v>81</v>
      </c>
      <c r="N89" s="31" t="str">
        <f t="shared" si="16"/>
        <v/>
      </c>
      <c r="T89" s="30" t="s">
        <v>81</v>
      </c>
      <c r="AB89" s="31" t="str">
        <f t="shared" si="13"/>
        <v/>
      </c>
      <c r="AC89" s="35" t="s">
        <v>81</v>
      </c>
      <c r="AE89" s="35" t="s">
        <v>81</v>
      </c>
      <c r="AG89" s="30" t="s">
        <v>81</v>
      </c>
      <c r="AI89" s="31" t="str">
        <f t="shared" si="14"/>
        <v/>
      </c>
    </row>
    <row r="90" spans="1:35" ht="15" x14ac:dyDescent="0.25">
      <c r="A90" s="23" t="s">
        <v>81</v>
      </c>
      <c r="B90" s="39" t="str">
        <f t="shared" si="15"/>
        <v/>
      </c>
      <c r="C90" s="35" t="s">
        <v>81</v>
      </c>
      <c r="D90" s="38" t="str">
        <f t="shared" si="12"/>
        <v/>
      </c>
      <c r="E90" s="30" t="s">
        <v>81</v>
      </c>
      <c r="M90" s="35" t="s">
        <v>81</v>
      </c>
      <c r="N90" s="31" t="str">
        <f t="shared" si="16"/>
        <v/>
      </c>
      <c r="T90" s="30" t="s">
        <v>81</v>
      </c>
      <c r="AB90" s="31" t="str">
        <f t="shared" si="13"/>
        <v/>
      </c>
      <c r="AC90" s="35" t="s">
        <v>81</v>
      </c>
      <c r="AE90" s="35" t="s">
        <v>81</v>
      </c>
      <c r="AG90" s="30" t="s">
        <v>81</v>
      </c>
      <c r="AI90" s="31" t="str">
        <f t="shared" si="14"/>
        <v/>
      </c>
    </row>
    <row r="91" spans="1:35" ht="15" x14ac:dyDescent="0.25">
      <c r="A91" s="23" t="s">
        <v>81</v>
      </c>
      <c r="B91" s="39" t="str">
        <f t="shared" si="15"/>
        <v/>
      </c>
      <c r="C91" s="35" t="s">
        <v>81</v>
      </c>
      <c r="D91" s="38" t="str">
        <f t="shared" si="12"/>
        <v/>
      </c>
      <c r="E91" s="30" t="s">
        <v>81</v>
      </c>
      <c r="M91" s="35" t="s">
        <v>81</v>
      </c>
      <c r="N91" s="31" t="str">
        <f t="shared" si="16"/>
        <v/>
      </c>
      <c r="T91" s="30" t="s">
        <v>81</v>
      </c>
      <c r="AB91" s="31" t="str">
        <f t="shared" si="13"/>
        <v/>
      </c>
      <c r="AC91" s="35" t="s">
        <v>81</v>
      </c>
      <c r="AE91" s="35" t="s">
        <v>81</v>
      </c>
      <c r="AG91" s="30" t="s">
        <v>81</v>
      </c>
      <c r="AI91" s="31" t="str">
        <f t="shared" si="14"/>
        <v/>
      </c>
    </row>
    <row r="92" spans="1:35" ht="15" x14ac:dyDescent="0.25">
      <c r="A92" s="23" t="s">
        <v>81</v>
      </c>
      <c r="B92" s="39" t="str">
        <f t="shared" si="15"/>
        <v/>
      </c>
      <c r="C92" s="35" t="s">
        <v>81</v>
      </c>
      <c r="D92" s="38" t="str">
        <f t="shared" si="12"/>
        <v/>
      </c>
      <c r="E92" s="30" t="s">
        <v>81</v>
      </c>
      <c r="M92" s="35" t="s">
        <v>81</v>
      </c>
      <c r="N92" s="31" t="str">
        <f t="shared" si="16"/>
        <v/>
      </c>
      <c r="T92" s="30" t="s">
        <v>81</v>
      </c>
      <c r="AB92" s="31" t="str">
        <f t="shared" si="13"/>
        <v/>
      </c>
      <c r="AC92" s="35" t="s">
        <v>81</v>
      </c>
      <c r="AE92" s="35" t="s">
        <v>81</v>
      </c>
      <c r="AG92" s="30" t="s">
        <v>81</v>
      </c>
      <c r="AI92" s="31" t="str">
        <f t="shared" si="14"/>
        <v/>
      </c>
    </row>
    <row r="93" spans="1:35" ht="15" x14ac:dyDescent="0.25">
      <c r="A93" s="23" t="s">
        <v>81</v>
      </c>
      <c r="B93" s="39" t="str">
        <f t="shared" si="15"/>
        <v/>
      </c>
      <c r="C93" s="35" t="s">
        <v>81</v>
      </c>
      <c r="D93" s="38" t="str">
        <f t="shared" si="12"/>
        <v/>
      </c>
      <c r="E93" s="30" t="s">
        <v>81</v>
      </c>
      <c r="M93" s="35" t="s">
        <v>81</v>
      </c>
      <c r="N93" s="31" t="str">
        <f t="shared" si="16"/>
        <v/>
      </c>
      <c r="T93" s="30" t="s">
        <v>81</v>
      </c>
      <c r="AB93" s="31" t="str">
        <f t="shared" si="13"/>
        <v/>
      </c>
      <c r="AC93" s="35" t="s">
        <v>81</v>
      </c>
      <c r="AE93" s="35" t="s">
        <v>81</v>
      </c>
      <c r="AG93" s="30" t="s">
        <v>81</v>
      </c>
      <c r="AI93" s="31" t="str">
        <f t="shared" si="14"/>
        <v/>
      </c>
    </row>
    <row r="94" spans="1:35" ht="15" x14ac:dyDescent="0.25">
      <c r="A94" s="23" t="s">
        <v>81</v>
      </c>
      <c r="B94" s="39" t="str">
        <f t="shared" si="15"/>
        <v/>
      </c>
      <c r="C94" s="35" t="s">
        <v>81</v>
      </c>
      <c r="D94" s="38" t="str">
        <f t="shared" si="12"/>
        <v/>
      </c>
      <c r="E94" s="30" t="s">
        <v>81</v>
      </c>
      <c r="M94" s="35" t="s">
        <v>81</v>
      </c>
      <c r="N94" s="31" t="str">
        <f t="shared" si="16"/>
        <v/>
      </c>
      <c r="T94" s="30" t="s">
        <v>81</v>
      </c>
      <c r="AB94" s="31" t="str">
        <f t="shared" si="13"/>
        <v/>
      </c>
      <c r="AC94" s="35" t="s">
        <v>81</v>
      </c>
      <c r="AE94" s="35" t="s">
        <v>81</v>
      </c>
      <c r="AG94" s="30" t="s">
        <v>81</v>
      </c>
      <c r="AI94" s="31" t="str">
        <f t="shared" si="14"/>
        <v/>
      </c>
    </row>
    <row r="95" spans="1:35" ht="15" x14ac:dyDescent="0.25">
      <c r="A95" s="23" t="s">
        <v>81</v>
      </c>
      <c r="B95" s="39" t="str">
        <f t="shared" si="15"/>
        <v/>
      </c>
      <c r="C95" s="35" t="s">
        <v>81</v>
      </c>
      <c r="D95" s="38" t="str">
        <f t="shared" si="12"/>
        <v/>
      </c>
      <c r="E95" s="30" t="s">
        <v>81</v>
      </c>
      <c r="M95" s="35" t="s">
        <v>81</v>
      </c>
      <c r="N95" s="31" t="str">
        <f t="shared" si="16"/>
        <v/>
      </c>
      <c r="T95" s="30" t="s">
        <v>81</v>
      </c>
      <c r="AB95" s="31" t="str">
        <f t="shared" si="13"/>
        <v/>
      </c>
      <c r="AC95" s="35" t="s">
        <v>81</v>
      </c>
      <c r="AE95" s="35" t="s">
        <v>81</v>
      </c>
      <c r="AG95" s="30" t="s">
        <v>81</v>
      </c>
      <c r="AI95" s="31" t="str">
        <f t="shared" si="14"/>
        <v/>
      </c>
    </row>
    <row r="96" spans="1:35" ht="15" x14ac:dyDescent="0.25">
      <c r="A96" s="23" t="s">
        <v>81</v>
      </c>
      <c r="B96" s="39" t="str">
        <f t="shared" si="15"/>
        <v/>
      </c>
      <c r="C96" s="35" t="s">
        <v>81</v>
      </c>
      <c r="D96" s="38" t="str">
        <f t="shared" si="12"/>
        <v/>
      </c>
      <c r="E96" s="30" t="s">
        <v>81</v>
      </c>
      <c r="M96" s="35" t="s">
        <v>81</v>
      </c>
      <c r="N96" s="31" t="str">
        <f t="shared" si="16"/>
        <v/>
      </c>
      <c r="T96" s="30" t="s">
        <v>81</v>
      </c>
      <c r="AB96" s="31" t="str">
        <f t="shared" si="13"/>
        <v/>
      </c>
      <c r="AC96" s="35" t="s">
        <v>81</v>
      </c>
      <c r="AE96" s="35" t="s">
        <v>81</v>
      </c>
      <c r="AG96" s="30" t="s">
        <v>81</v>
      </c>
      <c r="AI96" s="31" t="str">
        <f t="shared" si="14"/>
        <v/>
      </c>
    </row>
    <row r="97" spans="1:35" ht="15" x14ac:dyDescent="0.25">
      <c r="A97" s="23" t="s">
        <v>25</v>
      </c>
      <c r="B97" s="39">
        <f t="shared" si="15"/>
        <v>2</v>
      </c>
      <c r="C97" s="35">
        <v>1</v>
      </c>
      <c r="D97" s="38">
        <f t="shared" si="12"/>
        <v>6</v>
      </c>
      <c r="E97" s="30">
        <v>2</v>
      </c>
      <c r="M97" s="35" t="s">
        <v>81</v>
      </c>
      <c r="N97" s="31" t="str">
        <f t="shared" si="16"/>
        <v/>
      </c>
      <c r="T97" s="30" t="s">
        <v>81</v>
      </c>
      <c r="AB97" s="31" t="str">
        <f t="shared" si="13"/>
        <v/>
      </c>
      <c r="AC97" s="35" t="s">
        <v>81</v>
      </c>
      <c r="AE97" s="35" t="s">
        <v>81</v>
      </c>
      <c r="AG97" s="30">
        <v>4</v>
      </c>
      <c r="AI97" s="31" t="str">
        <f t="shared" si="14"/>
        <v/>
      </c>
    </row>
    <row r="98" spans="1:35" ht="15" x14ac:dyDescent="0.25">
      <c r="A98" s="23" t="s">
        <v>23</v>
      </c>
      <c r="B98" s="39">
        <f t="shared" si="15"/>
        <v>2</v>
      </c>
      <c r="C98" s="35">
        <v>1</v>
      </c>
      <c r="D98" s="38">
        <f t="shared" si="12"/>
        <v>6</v>
      </c>
      <c r="E98" s="30">
        <v>2</v>
      </c>
      <c r="M98" s="35" t="s">
        <v>81</v>
      </c>
      <c r="N98" s="31" t="str">
        <f t="shared" si="16"/>
        <v/>
      </c>
      <c r="T98" s="30" t="s">
        <v>81</v>
      </c>
      <c r="AB98" s="31" t="str">
        <f t="shared" si="13"/>
        <v/>
      </c>
      <c r="AC98" s="35" t="s">
        <v>81</v>
      </c>
      <c r="AE98" s="35" t="s">
        <v>81</v>
      </c>
      <c r="AG98" s="30">
        <v>4</v>
      </c>
      <c r="AI98" s="31" t="str">
        <f t="shared" si="14"/>
        <v/>
      </c>
    </row>
    <row r="99" spans="1:35" ht="15" x14ac:dyDescent="0.25">
      <c r="A99" s="108" t="s">
        <v>5</v>
      </c>
      <c r="B99" s="39">
        <f t="shared" si="15"/>
        <v>6</v>
      </c>
      <c r="C99" s="35">
        <v>1</v>
      </c>
      <c r="D99" s="38">
        <f t="shared" si="12"/>
        <v>18</v>
      </c>
      <c r="E99" s="30">
        <v>3</v>
      </c>
      <c r="M99" s="35">
        <v>61</v>
      </c>
      <c r="N99" s="31">
        <f t="shared" si="16"/>
        <v>3</v>
      </c>
      <c r="T99" s="104">
        <v>3</v>
      </c>
      <c r="AB99" s="31">
        <f t="shared" si="13"/>
        <v>4</v>
      </c>
      <c r="AC99" s="35">
        <v>31885</v>
      </c>
      <c r="AE99" s="35">
        <v>34</v>
      </c>
      <c r="AG99" s="30">
        <v>4</v>
      </c>
      <c r="AI99" s="31">
        <f t="shared" si="14"/>
        <v>1</v>
      </c>
    </row>
    <row r="100" spans="1:35" ht="15" x14ac:dyDescent="0.25">
      <c r="A100" s="23" t="s">
        <v>81</v>
      </c>
      <c r="B100" s="39" t="str">
        <f t="shared" si="15"/>
        <v/>
      </c>
      <c r="C100" s="35" t="s">
        <v>81</v>
      </c>
      <c r="D100" s="38" t="str">
        <f t="shared" si="12"/>
        <v/>
      </c>
      <c r="E100" s="30" t="s">
        <v>81</v>
      </c>
      <c r="M100" s="35" t="s">
        <v>81</v>
      </c>
      <c r="N100" s="31" t="str">
        <f t="shared" si="16"/>
        <v/>
      </c>
      <c r="T100" s="30" t="s">
        <v>81</v>
      </c>
      <c r="AB100" s="31" t="str">
        <f t="shared" si="13"/>
        <v/>
      </c>
      <c r="AC100" s="35" t="s">
        <v>81</v>
      </c>
      <c r="AE100" s="35" t="s">
        <v>81</v>
      </c>
      <c r="AG100" s="30" t="s">
        <v>81</v>
      </c>
      <c r="AI100" s="31" t="str">
        <f t="shared" si="14"/>
        <v/>
      </c>
    </row>
    <row r="101" spans="1:35" ht="15" x14ac:dyDescent="0.25">
      <c r="A101" s="23" t="s">
        <v>81</v>
      </c>
      <c r="B101" s="39" t="str">
        <f t="shared" si="15"/>
        <v/>
      </c>
      <c r="C101" s="35" t="s">
        <v>81</v>
      </c>
      <c r="D101" s="38" t="str">
        <f t="shared" si="12"/>
        <v/>
      </c>
      <c r="E101" s="30" t="s">
        <v>81</v>
      </c>
      <c r="M101" s="35" t="s">
        <v>81</v>
      </c>
      <c r="N101" s="31" t="str">
        <f t="shared" si="16"/>
        <v/>
      </c>
      <c r="T101" s="30" t="s">
        <v>81</v>
      </c>
      <c r="AB101" s="31" t="str">
        <f t="shared" si="13"/>
        <v/>
      </c>
      <c r="AC101" s="35" t="s">
        <v>81</v>
      </c>
      <c r="AE101" s="35" t="s">
        <v>81</v>
      </c>
      <c r="AG101" s="30" t="s">
        <v>81</v>
      </c>
      <c r="AI101" s="31" t="str">
        <f t="shared" si="14"/>
        <v/>
      </c>
    </row>
    <row r="102" spans="1:35" ht="15" x14ac:dyDescent="0.25">
      <c r="A102" s="23" t="s">
        <v>81</v>
      </c>
      <c r="B102" s="39" t="str">
        <f t="shared" si="15"/>
        <v/>
      </c>
      <c r="C102" s="35" t="s">
        <v>81</v>
      </c>
      <c r="D102" s="38" t="str">
        <f t="shared" si="12"/>
        <v/>
      </c>
      <c r="E102" s="30" t="s">
        <v>81</v>
      </c>
      <c r="M102" s="35" t="s">
        <v>81</v>
      </c>
      <c r="N102" s="31" t="str">
        <f t="shared" si="16"/>
        <v/>
      </c>
      <c r="T102" s="30" t="s">
        <v>81</v>
      </c>
      <c r="AB102" s="31" t="str">
        <f t="shared" si="13"/>
        <v/>
      </c>
      <c r="AC102" s="35" t="s">
        <v>81</v>
      </c>
      <c r="AE102" s="35" t="s">
        <v>81</v>
      </c>
      <c r="AG102" s="30" t="s">
        <v>81</v>
      </c>
      <c r="AI102" s="31" t="str">
        <f t="shared" si="14"/>
        <v/>
      </c>
    </row>
    <row r="103" spans="1:35" ht="15" x14ac:dyDescent="0.25">
      <c r="A103" s="23" t="s">
        <v>81</v>
      </c>
      <c r="B103" s="39" t="str">
        <f t="shared" si="15"/>
        <v/>
      </c>
      <c r="C103" s="35" t="s">
        <v>81</v>
      </c>
      <c r="D103" s="38" t="str">
        <f t="shared" si="12"/>
        <v/>
      </c>
      <c r="E103" s="30" t="s">
        <v>81</v>
      </c>
      <c r="M103" s="35" t="s">
        <v>81</v>
      </c>
      <c r="N103" s="31" t="str">
        <f t="shared" si="16"/>
        <v/>
      </c>
      <c r="T103" s="30" t="s">
        <v>81</v>
      </c>
      <c r="AB103" s="31" t="str">
        <f t="shared" si="13"/>
        <v/>
      </c>
      <c r="AC103" s="35" t="s">
        <v>81</v>
      </c>
      <c r="AE103" s="35" t="s">
        <v>81</v>
      </c>
      <c r="AG103" s="30" t="s">
        <v>81</v>
      </c>
      <c r="AI103" s="31" t="str">
        <f t="shared" si="14"/>
        <v/>
      </c>
    </row>
    <row r="104" spans="1:35" ht="15" x14ac:dyDescent="0.25">
      <c r="A104" s="23" t="s">
        <v>30</v>
      </c>
      <c r="B104" s="39">
        <f t="shared" si="15"/>
        <v>2</v>
      </c>
      <c r="C104" s="35">
        <v>4</v>
      </c>
      <c r="D104" s="38">
        <f t="shared" si="12"/>
        <v>6</v>
      </c>
      <c r="E104" s="30">
        <v>2</v>
      </c>
      <c r="M104" s="35" t="s">
        <v>81</v>
      </c>
      <c r="N104" s="31" t="str">
        <f t="shared" si="16"/>
        <v/>
      </c>
      <c r="T104" s="30" t="s">
        <v>81</v>
      </c>
      <c r="AB104" s="31" t="str">
        <f t="shared" si="13"/>
        <v/>
      </c>
      <c r="AC104" s="35" t="s">
        <v>81</v>
      </c>
      <c r="AE104" s="35" t="s">
        <v>81</v>
      </c>
      <c r="AG104" s="30">
        <v>4</v>
      </c>
      <c r="AI104" s="31" t="str">
        <f t="shared" si="14"/>
        <v/>
      </c>
    </row>
    <row r="105" spans="1:35" ht="15" x14ac:dyDescent="0.25">
      <c r="A105" s="23" t="s">
        <v>39</v>
      </c>
      <c r="B105" s="39">
        <f t="shared" si="15"/>
        <v>6</v>
      </c>
      <c r="C105" s="35">
        <v>1</v>
      </c>
      <c r="D105" s="38">
        <f t="shared" si="12"/>
        <v>13</v>
      </c>
      <c r="E105" s="30">
        <v>1</v>
      </c>
      <c r="M105" s="35">
        <v>27</v>
      </c>
      <c r="N105" s="31">
        <f t="shared" si="16"/>
        <v>1</v>
      </c>
      <c r="T105" s="30">
        <v>2</v>
      </c>
      <c r="AB105" s="31">
        <f t="shared" si="13"/>
        <v>1</v>
      </c>
      <c r="AC105" s="35">
        <v>1718</v>
      </c>
      <c r="AE105" s="35">
        <v>0</v>
      </c>
      <c r="AG105" s="30">
        <v>4</v>
      </c>
      <c r="AI105" s="31">
        <f t="shared" si="14"/>
        <v>4</v>
      </c>
    </row>
    <row r="106" spans="1:35" ht="15" x14ac:dyDescent="0.25">
      <c r="A106" s="23" t="s">
        <v>34</v>
      </c>
      <c r="B106" s="39">
        <f t="shared" si="15"/>
        <v>2</v>
      </c>
      <c r="C106" s="35">
        <v>3</v>
      </c>
      <c r="D106" s="38">
        <f t="shared" si="12"/>
        <v>7</v>
      </c>
      <c r="E106" s="30">
        <v>3</v>
      </c>
      <c r="M106" s="35" t="s">
        <v>81</v>
      </c>
      <c r="N106" s="31" t="str">
        <f t="shared" si="16"/>
        <v/>
      </c>
      <c r="T106" s="30" t="s">
        <v>81</v>
      </c>
      <c r="AB106" s="31" t="str">
        <f t="shared" si="13"/>
        <v/>
      </c>
      <c r="AC106" s="35" t="s">
        <v>81</v>
      </c>
      <c r="AE106" s="35" t="s">
        <v>81</v>
      </c>
      <c r="AG106" s="30">
        <v>4</v>
      </c>
      <c r="AI106" s="31" t="str">
        <f t="shared" si="14"/>
        <v/>
      </c>
    </row>
    <row r="107" spans="1:35" ht="15" x14ac:dyDescent="0.25">
      <c r="A107" s="23" t="s">
        <v>40</v>
      </c>
      <c r="B107" s="39">
        <f t="shared" si="15"/>
        <v>6</v>
      </c>
      <c r="C107" s="35">
        <v>1</v>
      </c>
      <c r="D107" s="38">
        <f t="shared" si="12"/>
        <v>14</v>
      </c>
      <c r="E107" s="30">
        <v>2</v>
      </c>
      <c r="M107" s="35">
        <v>37</v>
      </c>
      <c r="N107" s="31">
        <f t="shared" si="16"/>
        <v>2</v>
      </c>
      <c r="T107" s="30">
        <v>2</v>
      </c>
      <c r="AB107" s="31">
        <f t="shared" si="13"/>
        <v>1</v>
      </c>
      <c r="AC107" s="35">
        <v>2269</v>
      </c>
      <c r="AE107" s="35">
        <v>10</v>
      </c>
      <c r="AG107" s="30">
        <v>4</v>
      </c>
      <c r="AI107" s="31">
        <f t="shared" si="14"/>
        <v>3</v>
      </c>
    </row>
    <row r="108" spans="1:35" ht="15" x14ac:dyDescent="0.25">
      <c r="A108" s="23" t="s">
        <v>37</v>
      </c>
      <c r="B108" s="39">
        <f t="shared" si="15"/>
        <v>2</v>
      </c>
      <c r="C108" s="35">
        <v>3</v>
      </c>
      <c r="D108" s="38">
        <f t="shared" si="12"/>
        <v>7</v>
      </c>
      <c r="E108" s="30">
        <v>3</v>
      </c>
      <c r="M108" s="35" t="s">
        <v>81</v>
      </c>
      <c r="N108" s="31" t="str">
        <f t="shared" si="16"/>
        <v/>
      </c>
      <c r="T108" s="30" t="s">
        <v>81</v>
      </c>
      <c r="AB108" s="31" t="str">
        <f t="shared" si="13"/>
        <v/>
      </c>
      <c r="AC108" s="35" t="s">
        <v>81</v>
      </c>
      <c r="AE108" s="35" t="s">
        <v>81</v>
      </c>
      <c r="AG108" s="30">
        <v>4</v>
      </c>
      <c r="AI108" s="31" t="str">
        <f t="shared" si="14"/>
        <v/>
      </c>
    </row>
    <row r="109" spans="1:35" ht="15" x14ac:dyDescent="0.25">
      <c r="A109" s="23" t="s">
        <v>15</v>
      </c>
      <c r="B109" s="39">
        <f t="shared" si="15"/>
        <v>6</v>
      </c>
      <c r="C109" s="35">
        <v>3</v>
      </c>
      <c r="D109" s="38">
        <f t="shared" si="12"/>
        <v>14</v>
      </c>
      <c r="E109" s="30">
        <v>2</v>
      </c>
      <c r="M109" s="35">
        <v>69</v>
      </c>
      <c r="N109" s="31">
        <f t="shared" si="16"/>
        <v>3</v>
      </c>
      <c r="T109" s="30">
        <v>3</v>
      </c>
      <c r="AB109" s="31">
        <f t="shared" si="13"/>
        <v>2</v>
      </c>
      <c r="AC109" s="35">
        <v>3299</v>
      </c>
      <c r="AE109" s="35">
        <v>16</v>
      </c>
      <c r="AG109" s="30">
        <v>2</v>
      </c>
      <c r="AI109" s="31">
        <f t="shared" si="14"/>
        <v>2</v>
      </c>
    </row>
    <row r="110" spans="1:35" ht="15" x14ac:dyDescent="0.25">
      <c r="A110" s="23" t="s">
        <v>26</v>
      </c>
      <c r="B110" s="39">
        <f t="shared" si="15"/>
        <v>6</v>
      </c>
      <c r="C110" s="35">
        <v>2</v>
      </c>
      <c r="D110" s="38">
        <f t="shared" si="12"/>
        <v>18</v>
      </c>
      <c r="E110" s="30">
        <v>1</v>
      </c>
      <c r="M110" s="35">
        <v>100</v>
      </c>
      <c r="N110" s="31">
        <f t="shared" si="16"/>
        <v>4</v>
      </c>
      <c r="T110" s="30">
        <v>4</v>
      </c>
      <c r="AB110" s="31">
        <f t="shared" si="13"/>
        <v>1</v>
      </c>
      <c r="AC110" s="35">
        <v>163</v>
      </c>
      <c r="AE110" s="35">
        <v>0</v>
      </c>
      <c r="AG110" s="30">
        <v>4</v>
      </c>
      <c r="AI110" s="31">
        <f t="shared" si="14"/>
        <v>4</v>
      </c>
    </row>
    <row r="111" spans="1:35" ht="15" x14ac:dyDescent="0.25">
      <c r="A111" s="102" t="s">
        <v>49</v>
      </c>
      <c r="B111" s="39">
        <f t="shared" si="15"/>
        <v>6</v>
      </c>
      <c r="C111" s="35">
        <v>1</v>
      </c>
      <c r="D111" s="38">
        <f t="shared" si="12"/>
        <v>17</v>
      </c>
      <c r="E111" s="30">
        <v>1</v>
      </c>
      <c r="M111" s="104">
        <v>100</v>
      </c>
      <c r="N111" s="31">
        <f t="shared" si="16"/>
        <v>4</v>
      </c>
      <c r="T111" s="104">
        <v>3</v>
      </c>
      <c r="AB111" s="31">
        <f t="shared" si="13"/>
        <v>1</v>
      </c>
      <c r="AC111" s="104">
        <v>2021</v>
      </c>
      <c r="AE111" s="104">
        <v>1</v>
      </c>
      <c r="AG111" s="30">
        <v>4</v>
      </c>
      <c r="AI111" s="31">
        <f t="shared" si="14"/>
        <v>4</v>
      </c>
    </row>
    <row r="112" spans="1:35" ht="15" x14ac:dyDescent="0.25">
      <c r="A112" s="23" t="s">
        <v>19</v>
      </c>
      <c r="B112" s="39">
        <f t="shared" si="15"/>
        <v>2</v>
      </c>
      <c r="C112" s="35">
        <v>1</v>
      </c>
      <c r="D112" s="38">
        <f t="shared" si="12"/>
        <v>5</v>
      </c>
      <c r="E112" s="30">
        <v>1</v>
      </c>
      <c r="M112" s="35" t="s">
        <v>81</v>
      </c>
      <c r="N112" s="31" t="str">
        <f t="shared" si="16"/>
        <v/>
      </c>
      <c r="T112" s="30" t="s">
        <v>81</v>
      </c>
      <c r="AB112" s="31" t="str">
        <f t="shared" si="13"/>
        <v/>
      </c>
      <c r="AC112" s="35" t="s">
        <v>81</v>
      </c>
      <c r="AE112" s="35" t="s">
        <v>81</v>
      </c>
      <c r="AG112" s="30">
        <v>4</v>
      </c>
      <c r="AI112" s="31" t="str">
        <f t="shared" si="14"/>
        <v/>
      </c>
    </row>
    <row r="113" spans="1:35" ht="15" x14ac:dyDescent="0.25">
      <c r="A113" s="23" t="s">
        <v>10</v>
      </c>
      <c r="B113" s="39">
        <f t="shared" si="15"/>
        <v>6</v>
      </c>
      <c r="C113" s="35">
        <v>3</v>
      </c>
      <c r="D113" s="38">
        <f t="shared" si="12"/>
        <v>11</v>
      </c>
      <c r="E113" s="30">
        <v>1</v>
      </c>
      <c r="M113" s="35">
        <v>80</v>
      </c>
      <c r="N113" s="31">
        <f t="shared" si="16"/>
        <v>3</v>
      </c>
      <c r="T113" s="30">
        <v>2</v>
      </c>
      <c r="AB113" s="31">
        <f t="shared" si="13"/>
        <v>2</v>
      </c>
      <c r="AC113" s="35">
        <v>6349</v>
      </c>
      <c r="AE113" s="35">
        <v>40</v>
      </c>
      <c r="AG113" s="30">
        <v>2</v>
      </c>
      <c r="AI113" s="31">
        <f t="shared" si="14"/>
        <v>1</v>
      </c>
    </row>
    <row r="114" spans="1:35" ht="15" x14ac:dyDescent="0.25">
      <c r="A114" s="103" t="s">
        <v>122</v>
      </c>
      <c r="B114" s="39">
        <f t="shared" si="15"/>
        <v>6</v>
      </c>
      <c r="C114" s="35">
        <v>2</v>
      </c>
      <c r="D114" s="38">
        <f t="shared" si="12"/>
        <v>12</v>
      </c>
      <c r="E114" s="30">
        <v>2</v>
      </c>
      <c r="M114" s="104">
        <v>1</v>
      </c>
      <c r="N114" s="31">
        <f t="shared" si="16"/>
        <v>1</v>
      </c>
      <c r="T114" s="104">
        <v>1</v>
      </c>
      <c r="AB114" s="31">
        <f t="shared" si="13"/>
        <v>3</v>
      </c>
      <c r="AC114" s="104">
        <v>14650</v>
      </c>
      <c r="AE114" s="104">
        <v>24</v>
      </c>
      <c r="AG114" s="30">
        <v>4</v>
      </c>
      <c r="AI114" s="31">
        <f t="shared" si="14"/>
        <v>1</v>
      </c>
    </row>
    <row r="115" spans="1:35" ht="15" x14ac:dyDescent="0.25">
      <c r="A115" s="23" t="s">
        <v>17</v>
      </c>
      <c r="B115" s="39">
        <f t="shared" si="15"/>
        <v>2</v>
      </c>
      <c r="C115" s="35">
        <v>3</v>
      </c>
      <c r="D115" s="38">
        <f t="shared" si="12"/>
        <v>5</v>
      </c>
      <c r="E115" s="30">
        <v>1</v>
      </c>
      <c r="M115" s="35" t="s">
        <v>81</v>
      </c>
      <c r="N115" s="31" t="str">
        <f t="shared" si="16"/>
        <v/>
      </c>
      <c r="T115" s="30" t="s">
        <v>81</v>
      </c>
      <c r="AB115" s="31" t="str">
        <f t="shared" si="13"/>
        <v/>
      </c>
      <c r="AC115" s="35" t="s">
        <v>81</v>
      </c>
      <c r="AE115" s="35" t="s">
        <v>81</v>
      </c>
      <c r="AG115" s="30">
        <v>4</v>
      </c>
      <c r="AI115" s="31" t="str">
        <f t="shared" si="14"/>
        <v/>
      </c>
    </row>
    <row r="116" spans="1:35" ht="15" x14ac:dyDescent="0.25">
      <c r="A116" s="102" t="s">
        <v>50</v>
      </c>
      <c r="B116" s="39">
        <f t="shared" si="15"/>
        <v>6</v>
      </c>
      <c r="C116" s="35">
        <v>3</v>
      </c>
      <c r="D116" s="38">
        <f t="shared" si="12"/>
        <v>15</v>
      </c>
      <c r="E116" s="30">
        <v>1</v>
      </c>
      <c r="M116" s="35">
        <v>85</v>
      </c>
      <c r="N116" s="31">
        <f t="shared" si="16"/>
        <v>4</v>
      </c>
      <c r="T116" s="104">
        <v>2</v>
      </c>
      <c r="AB116" s="31">
        <f t="shared" si="13"/>
        <v>3</v>
      </c>
      <c r="AC116" s="35">
        <v>15714</v>
      </c>
      <c r="AE116" s="35">
        <v>1</v>
      </c>
      <c r="AG116" s="30">
        <v>1</v>
      </c>
      <c r="AI116" s="31">
        <f t="shared" si="14"/>
        <v>4</v>
      </c>
    </row>
    <row r="117" spans="1:35" ht="15" x14ac:dyDescent="0.25">
      <c r="A117" s="102" t="s">
        <v>12</v>
      </c>
      <c r="B117" s="39">
        <f t="shared" si="15"/>
        <v>6</v>
      </c>
      <c r="C117" s="35">
        <v>3</v>
      </c>
      <c r="D117" s="38">
        <f t="shared" si="12"/>
        <v>13</v>
      </c>
      <c r="E117" s="30">
        <v>1</v>
      </c>
      <c r="M117" s="35">
        <v>35</v>
      </c>
      <c r="N117" s="31">
        <f t="shared" si="16"/>
        <v>2</v>
      </c>
      <c r="T117" s="104">
        <v>2</v>
      </c>
      <c r="AB117" s="31">
        <f t="shared" si="13"/>
        <v>3</v>
      </c>
      <c r="AC117" s="35">
        <v>10606</v>
      </c>
      <c r="AE117" s="35">
        <v>1</v>
      </c>
      <c r="AG117" s="30">
        <v>1</v>
      </c>
      <c r="AI117" s="31">
        <f t="shared" si="14"/>
        <v>4</v>
      </c>
    </row>
    <row r="118" spans="1:35" ht="15" x14ac:dyDescent="0.25">
      <c r="A118" s="23" t="s">
        <v>28</v>
      </c>
      <c r="B118" s="39">
        <f t="shared" si="15"/>
        <v>6</v>
      </c>
      <c r="C118" s="35">
        <v>3</v>
      </c>
      <c r="D118" s="38">
        <f t="shared" si="12"/>
        <v>20</v>
      </c>
      <c r="E118" s="30">
        <v>2</v>
      </c>
      <c r="M118" s="35">
        <v>100</v>
      </c>
      <c r="N118" s="31">
        <f t="shared" si="16"/>
        <v>4</v>
      </c>
      <c r="T118" s="104">
        <v>3</v>
      </c>
      <c r="AB118" s="31">
        <f t="shared" si="13"/>
        <v>3</v>
      </c>
      <c r="AC118" s="35">
        <v>16707</v>
      </c>
      <c r="AE118" s="35">
        <v>1</v>
      </c>
      <c r="AG118" s="30">
        <v>4</v>
      </c>
      <c r="AI118" s="31">
        <f t="shared" si="14"/>
        <v>4</v>
      </c>
    </row>
    <row r="119" spans="1:35" ht="15" x14ac:dyDescent="0.25">
      <c r="A119" s="102" t="s">
        <v>11</v>
      </c>
      <c r="B119" s="39">
        <f t="shared" si="15"/>
        <v>6</v>
      </c>
      <c r="C119" s="35">
        <v>3</v>
      </c>
      <c r="D119" s="38">
        <f t="shared" si="12"/>
        <v>12</v>
      </c>
      <c r="E119" s="30">
        <v>2</v>
      </c>
      <c r="M119" s="35">
        <v>40</v>
      </c>
      <c r="N119" s="31">
        <f t="shared" si="16"/>
        <v>2</v>
      </c>
      <c r="T119" s="104">
        <v>2</v>
      </c>
      <c r="AB119" s="31">
        <f t="shared" si="13"/>
        <v>2</v>
      </c>
      <c r="AC119" s="35">
        <v>5344</v>
      </c>
      <c r="AE119" s="35">
        <v>6</v>
      </c>
      <c r="AG119" s="30">
        <v>1</v>
      </c>
      <c r="AI119" s="31">
        <f t="shared" si="14"/>
        <v>3</v>
      </c>
    </row>
    <row r="120" spans="1:35" ht="15" x14ac:dyDescent="0.25">
      <c r="A120" s="23" t="s">
        <v>6</v>
      </c>
      <c r="B120" s="39">
        <f t="shared" si="15"/>
        <v>6</v>
      </c>
      <c r="C120" s="35">
        <v>2</v>
      </c>
      <c r="D120" s="38">
        <f t="shared" si="12"/>
        <v>17</v>
      </c>
      <c r="E120" s="30">
        <v>3</v>
      </c>
      <c r="M120" s="35">
        <v>60</v>
      </c>
      <c r="N120" s="31">
        <f t="shared" si="16"/>
        <v>3</v>
      </c>
      <c r="T120" s="30">
        <v>2</v>
      </c>
      <c r="AB120" s="31">
        <f t="shared" si="13"/>
        <v>4</v>
      </c>
      <c r="AC120" s="35">
        <v>54657</v>
      </c>
      <c r="AE120" s="35">
        <v>27</v>
      </c>
      <c r="AG120" s="30">
        <v>4</v>
      </c>
      <c r="AI120" s="31">
        <f t="shared" si="14"/>
        <v>1</v>
      </c>
    </row>
    <row r="121" spans="1:35" ht="15" x14ac:dyDescent="0.25">
      <c r="A121" s="23" t="s">
        <v>81</v>
      </c>
      <c r="B121" s="39" t="str">
        <f t="shared" si="15"/>
        <v/>
      </c>
      <c r="C121" s="35" t="s">
        <v>81</v>
      </c>
      <c r="D121" s="38" t="str">
        <f t="shared" si="12"/>
        <v/>
      </c>
      <c r="E121" s="30" t="s">
        <v>81</v>
      </c>
      <c r="M121" s="35" t="s">
        <v>81</v>
      </c>
      <c r="N121" s="31" t="str">
        <f t="shared" si="16"/>
        <v/>
      </c>
      <c r="T121" s="30" t="s">
        <v>81</v>
      </c>
      <c r="AB121" s="31" t="str">
        <f t="shared" si="13"/>
        <v/>
      </c>
      <c r="AC121" s="35" t="s">
        <v>81</v>
      </c>
      <c r="AE121" s="35" t="s">
        <v>81</v>
      </c>
      <c r="AG121" s="30" t="s">
        <v>81</v>
      </c>
      <c r="AI121" s="31" t="str">
        <f t="shared" si="14"/>
        <v/>
      </c>
    </row>
    <row r="122" spans="1:35" ht="15" x14ac:dyDescent="0.25">
      <c r="A122" s="23" t="s">
        <v>81</v>
      </c>
      <c r="B122" s="39" t="str">
        <f t="shared" si="15"/>
        <v/>
      </c>
      <c r="C122" s="35" t="s">
        <v>81</v>
      </c>
      <c r="D122" s="38" t="str">
        <f t="shared" si="12"/>
        <v/>
      </c>
      <c r="E122" s="30" t="s">
        <v>81</v>
      </c>
      <c r="M122" s="35" t="s">
        <v>81</v>
      </c>
      <c r="N122" s="31" t="str">
        <f t="shared" si="16"/>
        <v/>
      </c>
      <c r="T122" s="30" t="s">
        <v>81</v>
      </c>
      <c r="AB122" s="31" t="str">
        <f t="shared" si="13"/>
        <v/>
      </c>
      <c r="AC122" s="35" t="s">
        <v>81</v>
      </c>
      <c r="AE122" s="35" t="s">
        <v>81</v>
      </c>
      <c r="AG122" s="30" t="s">
        <v>81</v>
      </c>
      <c r="AI122" s="31" t="str">
        <f t="shared" si="14"/>
        <v/>
      </c>
    </row>
    <row r="123" spans="1:35" ht="15" x14ac:dyDescent="0.25">
      <c r="A123" s="23" t="s">
        <v>81</v>
      </c>
      <c r="B123" s="39" t="str">
        <f t="shared" si="15"/>
        <v/>
      </c>
      <c r="C123" s="35" t="s">
        <v>81</v>
      </c>
      <c r="D123" s="38" t="str">
        <f t="shared" si="12"/>
        <v/>
      </c>
      <c r="E123" s="30" t="s">
        <v>81</v>
      </c>
      <c r="M123" s="35" t="s">
        <v>81</v>
      </c>
      <c r="N123" s="31" t="str">
        <f t="shared" si="16"/>
        <v/>
      </c>
      <c r="T123" s="30" t="s">
        <v>81</v>
      </c>
      <c r="AB123" s="31" t="str">
        <f t="shared" si="13"/>
        <v/>
      </c>
      <c r="AC123" s="35" t="s">
        <v>81</v>
      </c>
      <c r="AE123" s="35" t="s">
        <v>81</v>
      </c>
      <c r="AG123" s="30" t="s">
        <v>81</v>
      </c>
      <c r="AI123" s="31" t="str">
        <f t="shared" si="14"/>
        <v/>
      </c>
    </row>
    <row r="124" spans="1:35" ht="15" x14ac:dyDescent="0.25">
      <c r="A124" s="23" t="s">
        <v>81</v>
      </c>
      <c r="B124" s="39" t="str">
        <f t="shared" si="15"/>
        <v/>
      </c>
      <c r="C124" s="35" t="s">
        <v>81</v>
      </c>
      <c r="D124" s="38" t="str">
        <f t="shared" si="12"/>
        <v/>
      </c>
      <c r="E124" s="30" t="s">
        <v>81</v>
      </c>
      <c r="M124" s="35" t="s">
        <v>81</v>
      </c>
      <c r="N124" s="31" t="str">
        <f t="shared" si="16"/>
        <v/>
      </c>
      <c r="T124" s="30" t="s">
        <v>81</v>
      </c>
      <c r="AB124" s="31" t="str">
        <f t="shared" si="13"/>
        <v/>
      </c>
      <c r="AC124" s="35" t="s">
        <v>81</v>
      </c>
      <c r="AE124" s="35" t="s">
        <v>81</v>
      </c>
      <c r="AG124" s="30" t="s">
        <v>81</v>
      </c>
      <c r="AI124" s="31" t="str">
        <f t="shared" si="14"/>
        <v/>
      </c>
    </row>
    <row r="125" spans="1:35" ht="15" x14ac:dyDescent="0.25">
      <c r="A125" s="23" t="s">
        <v>81</v>
      </c>
      <c r="B125" s="39" t="str">
        <f t="shared" si="15"/>
        <v/>
      </c>
      <c r="C125" s="35" t="s">
        <v>81</v>
      </c>
      <c r="D125" s="38" t="str">
        <f t="shared" si="12"/>
        <v/>
      </c>
      <c r="E125" s="30" t="s">
        <v>81</v>
      </c>
      <c r="M125" s="35" t="s">
        <v>81</v>
      </c>
      <c r="N125" s="31" t="str">
        <f t="shared" si="16"/>
        <v/>
      </c>
      <c r="T125" s="30" t="s">
        <v>81</v>
      </c>
      <c r="AB125" s="31" t="str">
        <f t="shared" si="13"/>
        <v/>
      </c>
      <c r="AC125" s="35" t="s">
        <v>81</v>
      </c>
      <c r="AE125" s="35" t="s">
        <v>81</v>
      </c>
      <c r="AG125" s="30" t="s">
        <v>81</v>
      </c>
      <c r="AI125" s="31" t="str">
        <f t="shared" si="14"/>
        <v/>
      </c>
    </row>
    <row r="126" spans="1:35" ht="15" x14ac:dyDescent="0.25">
      <c r="A126" s="23" t="s">
        <v>81</v>
      </c>
      <c r="B126" s="39" t="str">
        <f t="shared" si="15"/>
        <v/>
      </c>
      <c r="C126" s="35" t="s">
        <v>81</v>
      </c>
      <c r="D126" s="38" t="str">
        <f t="shared" si="12"/>
        <v/>
      </c>
      <c r="E126" s="30" t="s">
        <v>81</v>
      </c>
      <c r="M126" s="35" t="s">
        <v>81</v>
      </c>
      <c r="N126" s="31" t="str">
        <f t="shared" si="16"/>
        <v/>
      </c>
      <c r="T126" s="30" t="s">
        <v>81</v>
      </c>
      <c r="AB126" s="31" t="str">
        <f t="shared" si="13"/>
        <v/>
      </c>
      <c r="AC126" s="35" t="s">
        <v>81</v>
      </c>
      <c r="AE126" s="35" t="s">
        <v>81</v>
      </c>
      <c r="AG126" s="30" t="s">
        <v>81</v>
      </c>
      <c r="AI126" s="31" t="str">
        <f t="shared" si="14"/>
        <v/>
      </c>
    </row>
    <row r="127" spans="1:35" ht="15" x14ac:dyDescent="0.25">
      <c r="A127" s="23" t="s">
        <v>81</v>
      </c>
      <c r="B127" s="39" t="str">
        <f t="shared" si="15"/>
        <v/>
      </c>
      <c r="C127" s="35" t="s">
        <v>81</v>
      </c>
      <c r="D127" s="38" t="str">
        <f t="shared" si="12"/>
        <v/>
      </c>
      <c r="E127" s="30" t="s">
        <v>81</v>
      </c>
      <c r="M127" s="35" t="s">
        <v>81</v>
      </c>
      <c r="N127" s="31" t="str">
        <f t="shared" si="16"/>
        <v/>
      </c>
      <c r="T127" s="30" t="s">
        <v>81</v>
      </c>
      <c r="AB127" s="31" t="str">
        <f t="shared" si="13"/>
        <v/>
      </c>
      <c r="AC127" s="35" t="s">
        <v>81</v>
      </c>
      <c r="AE127" s="35" t="s">
        <v>81</v>
      </c>
      <c r="AG127" s="30" t="s">
        <v>81</v>
      </c>
      <c r="AI127" s="31" t="str">
        <f t="shared" si="14"/>
        <v/>
      </c>
    </row>
    <row r="128" spans="1:35" ht="15" x14ac:dyDescent="0.25">
      <c r="A128" s="23" t="s">
        <v>13</v>
      </c>
      <c r="B128" s="39">
        <f t="shared" si="15"/>
        <v>6</v>
      </c>
      <c r="C128" s="35">
        <v>3</v>
      </c>
      <c r="D128" s="38">
        <f t="shared" si="12"/>
        <v>17</v>
      </c>
      <c r="E128" s="30">
        <v>3</v>
      </c>
      <c r="M128" s="35">
        <v>50</v>
      </c>
      <c r="N128" s="31">
        <f t="shared" si="16"/>
        <v>2</v>
      </c>
      <c r="T128" s="30">
        <v>3</v>
      </c>
      <c r="AB128" s="31">
        <f t="shared" si="13"/>
        <v>4</v>
      </c>
      <c r="AC128" s="35">
        <v>26080</v>
      </c>
      <c r="AE128" s="35">
        <v>6</v>
      </c>
      <c r="AG128" s="30">
        <v>2</v>
      </c>
      <c r="AI128" s="31">
        <f t="shared" si="14"/>
        <v>3</v>
      </c>
    </row>
    <row r="129" spans="1:35" ht="15" x14ac:dyDescent="0.25">
      <c r="A129" s="23" t="s">
        <v>81</v>
      </c>
      <c r="B129" s="39" t="str">
        <f t="shared" si="15"/>
        <v/>
      </c>
      <c r="C129" s="35" t="s">
        <v>81</v>
      </c>
      <c r="D129" s="38" t="str">
        <f t="shared" si="12"/>
        <v/>
      </c>
      <c r="E129" s="30" t="s">
        <v>81</v>
      </c>
      <c r="M129" s="35" t="s">
        <v>81</v>
      </c>
      <c r="N129" s="31" t="str">
        <f t="shared" si="16"/>
        <v/>
      </c>
      <c r="T129" s="30" t="s">
        <v>81</v>
      </c>
      <c r="AB129" s="31" t="str">
        <f t="shared" si="13"/>
        <v/>
      </c>
      <c r="AC129" s="35" t="s">
        <v>81</v>
      </c>
      <c r="AE129" s="35" t="s">
        <v>81</v>
      </c>
      <c r="AG129" s="30" t="s">
        <v>81</v>
      </c>
      <c r="AI129" s="31" t="str">
        <f t="shared" si="14"/>
        <v/>
      </c>
    </row>
    <row r="130" spans="1:35" ht="15" x14ac:dyDescent="0.25">
      <c r="A130" s="23" t="s">
        <v>52</v>
      </c>
      <c r="B130" s="39">
        <f t="shared" si="15"/>
        <v>6</v>
      </c>
      <c r="C130" s="35">
        <v>1</v>
      </c>
      <c r="D130" s="38">
        <f t="shared" si="12"/>
        <v>19</v>
      </c>
      <c r="E130" s="30">
        <v>3</v>
      </c>
      <c r="M130" s="35">
        <v>72</v>
      </c>
      <c r="N130" s="31">
        <f t="shared" si="16"/>
        <v>3</v>
      </c>
      <c r="T130" s="30">
        <v>3</v>
      </c>
      <c r="AB130" s="31">
        <f t="shared" si="13"/>
        <v>4</v>
      </c>
      <c r="AC130" s="35">
        <v>40233</v>
      </c>
      <c r="AE130" s="35">
        <v>17</v>
      </c>
      <c r="AG130" s="30">
        <v>4</v>
      </c>
      <c r="AI130" s="31">
        <f t="shared" si="14"/>
        <v>2</v>
      </c>
    </row>
    <row r="131" spans="1:35" ht="15" x14ac:dyDescent="0.25">
      <c r="A131" s="23" t="s">
        <v>81</v>
      </c>
      <c r="B131" s="39" t="str">
        <f t="shared" si="15"/>
        <v/>
      </c>
      <c r="C131" s="35" t="s">
        <v>81</v>
      </c>
      <c r="D131" s="38" t="str">
        <f t="shared" ref="D131:D147" si="17">IF(SUM(E131,N131,T131,AB131,AG131,AI131)&gt;0,SUM(E131,N131,T131,AB131,AG131,AI131),"")</f>
        <v/>
      </c>
      <c r="E131" s="30" t="s">
        <v>81</v>
      </c>
      <c r="M131" s="35" t="s">
        <v>81</v>
      </c>
      <c r="N131" s="31" t="str">
        <f t="shared" si="16"/>
        <v/>
      </c>
      <c r="T131" s="30" t="s">
        <v>81</v>
      </c>
      <c r="AB131" s="31" t="str">
        <f t="shared" ref="AB131:AB147" si="18">IF(ISNUMBER(AC131),IF(AC131&lt;=Z$5,IF(AC131&lt;=Z$4,IF(AC131&lt;=Z$3,IF(AC131&lt;=Z$3,Y$3),Y$4),Y$5),Y$6),"")</f>
        <v/>
      </c>
      <c r="AC131" s="35" t="s">
        <v>81</v>
      </c>
      <c r="AE131" s="35" t="s">
        <v>81</v>
      </c>
      <c r="AG131" s="30" t="s">
        <v>81</v>
      </c>
      <c r="AI131" s="31" t="str">
        <f t="shared" ref="AI131:AI147" si="19">IF(ISNUMBER(AE131),IF(AE131&lt;=AK$5,IF(AE131&lt;=AK$4,IF(AE131&lt;=AK$3,IF(AE131&lt;=AK$3,AJ$3),AJ$4),AJ$5),AJ$6),"")</f>
        <v/>
      </c>
    </row>
    <row r="132" spans="1:35" ht="15" x14ac:dyDescent="0.25">
      <c r="A132" s="23" t="s">
        <v>81</v>
      </c>
      <c r="B132" s="39" t="str">
        <f t="shared" ref="B132:B147" si="20">IF(COUNT(E132,N132,T132,AB132,AG132,AI132)&gt;0,COUNT(E132,N132,T132,AB132,AG132,AI132),"")</f>
        <v/>
      </c>
      <c r="C132" s="35" t="s">
        <v>81</v>
      </c>
      <c r="D132" s="38" t="str">
        <f t="shared" si="17"/>
        <v/>
      </c>
      <c r="E132" s="30" t="s">
        <v>81</v>
      </c>
      <c r="M132" s="35" t="s">
        <v>81</v>
      </c>
      <c r="N132" s="31" t="str">
        <f t="shared" ref="N132:N147" si="21">IF(ISNUMBER(M132),IF(M132&lt;=P$5,IF(M132&lt;=P$4,IF(M132&lt;=P$3,IF(M132&lt;=P$3,O$3),O$4),O$5),O$6),"")</f>
        <v/>
      </c>
      <c r="T132" s="30" t="s">
        <v>81</v>
      </c>
      <c r="AB132" s="31" t="str">
        <f t="shared" si="18"/>
        <v/>
      </c>
      <c r="AC132" s="35" t="s">
        <v>81</v>
      </c>
      <c r="AE132" s="35" t="s">
        <v>81</v>
      </c>
      <c r="AG132" s="30" t="s">
        <v>81</v>
      </c>
      <c r="AI132" s="31" t="str">
        <f t="shared" si="19"/>
        <v/>
      </c>
    </row>
    <row r="133" spans="1:35" ht="15" x14ac:dyDescent="0.25">
      <c r="A133" s="23" t="s">
        <v>81</v>
      </c>
      <c r="B133" s="39" t="str">
        <f t="shared" si="20"/>
        <v/>
      </c>
      <c r="C133" s="35" t="s">
        <v>81</v>
      </c>
      <c r="D133" s="38" t="str">
        <f t="shared" si="17"/>
        <v/>
      </c>
      <c r="E133" s="30" t="s">
        <v>81</v>
      </c>
      <c r="M133" s="35" t="s">
        <v>81</v>
      </c>
      <c r="N133" s="31" t="str">
        <f t="shared" si="21"/>
        <v/>
      </c>
      <c r="T133" s="30" t="s">
        <v>81</v>
      </c>
      <c r="AB133" s="31" t="str">
        <f t="shared" si="18"/>
        <v/>
      </c>
      <c r="AC133" s="35" t="s">
        <v>81</v>
      </c>
      <c r="AE133" s="35" t="s">
        <v>81</v>
      </c>
      <c r="AG133" s="30" t="s">
        <v>81</v>
      </c>
      <c r="AI133" s="31" t="str">
        <f t="shared" si="19"/>
        <v/>
      </c>
    </row>
    <row r="134" spans="1:35" ht="15" x14ac:dyDescent="0.25">
      <c r="A134" s="23" t="s">
        <v>81</v>
      </c>
      <c r="B134" s="39" t="str">
        <f t="shared" si="20"/>
        <v/>
      </c>
      <c r="C134" s="35" t="s">
        <v>81</v>
      </c>
      <c r="D134" s="38" t="str">
        <f t="shared" si="17"/>
        <v/>
      </c>
      <c r="E134" s="30" t="s">
        <v>81</v>
      </c>
      <c r="M134" s="35" t="s">
        <v>81</v>
      </c>
      <c r="N134" s="31" t="str">
        <f t="shared" si="21"/>
        <v/>
      </c>
      <c r="T134" s="30" t="s">
        <v>81</v>
      </c>
      <c r="AB134" s="31" t="str">
        <f t="shared" si="18"/>
        <v/>
      </c>
      <c r="AC134" s="35" t="s">
        <v>81</v>
      </c>
      <c r="AE134" s="35" t="s">
        <v>81</v>
      </c>
      <c r="AG134" s="30" t="s">
        <v>81</v>
      </c>
      <c r="AI134" s="31" t="str">
        <f t="shared" si="19"/>
        <v/>
      </c>
    </row>
    <row r="135" spans="1:35" ht="15" x14ac:dyDescent="0.25">
      <c r="A135" s="23" t="s">
        <v>81</v>
      </c>
      <c r="B135" s="39" t="str">
        <f t="shared" si="20"/>
        <v/>
      </c>
      <c r="C135" s="35" t="s">
        <v>81</v>
      </c>
      <c r="D135" s="38" t="str">
        <f t="shared" si="17"/>
        <v/>
      </c>
      <c r="E135" s="30" t="s">
        <v>81</v>
      </c>
      <c r="M135" s="35" t="s">
        <v>81</v>
      </c>
      <c r="N135" s="31" t="str">
        <f t="shared" si="21"/>
        <v/>
      </c>
      <c r="T135" s="30" t="s">
        <v>81</v>
      </c>
      <c r="AB135" s="31" t="str">
        <f t="shared" si="18"/>
        <v/>
      </c>
      <c r="AC135" s="35" t="s">
        <v>81</v>
      </c>
      <c r="AE135" s="35" t="s">
        <v>81</v>
      </c>
      <c r="AG135" s="30" t="s">
        <v>81</v>
      </c>
      <c r="AI135" s="31" t="str">
        <f t="shared" si="19"/>
        <v/>
      </c>
    </row>
    <row r="136" spans="1:35" ht="15" x14ac:dyDescent="0.25">
      <c r="A136" s="23" t="s">
        <v>81</v>
      </c>
      <c r="B136" s="39" t="str">
        <f t="shared" si="20"/>
        <v/>
      </c>
      <c r="C136" s="35" t="s">
        <v>81</v>
      </c>
      <c r="D136" s="38" t="str">
        <f t="shared" si="17"/>
        <v/>
      </c>
      <c r="E136" s="30" t="s">
        <v>81</v>
      </c>
      <c r="M136" s="35" t="s">
        <v>81</v>
      </c>
      <c r="N136" s="31" t="str">
        <f t="shared" si="21"/>
        <v/>
      </c>
      <c r="T136" s="30" t="s">
        <v>81</v>
      </c>
      <c r="AB136" s="31" t="str">
        <f t="shared" si="18"/>
        <v/>
      </c>
      <c r="AC136" s="35" t="s">
        <v>81</v>
      </c>
      <c r="AE136" s="35" t="s">
        <v>81</v>
      </c>
      <c r="AG136" s="30" t="s">
        <v>81</v>
      </c>
      <c r="AI136" s="31" t="str">
        <f t="shared" si="19"/>
        <v/>
      </c>
    </row>
    <row r="137" spans="1:35" ht="15" x14ac:dyDescent="0.25">
      <c r="A137" s="23" t="s">
        <v>14</v>
      </c>
      <c r="B137" s="39">
        <f t="shared" si="20"/>
        <v>2</v>
      </c>
      <c r="C137" s="35">
        <v>4</v>
      </c>
      <c r="D137" s="38">
        <f t="shared" si="17"/>
        <v>7</v>
      </c>
      <c r="E137" s="30">
        <v>3</v>
      </c>
      <c r="M137" s="35" t="s">
        <v>81</v>
      </c>
      <c r="N137" s="31" t="str">
        <f t="shared" si="21"/>
        <v/>
      </c>
      <c r="T137" s="30" t="s">
        <v>81</v>
      </c>
      <c r="AB137" s="31" t="str">
        <f t="shared" si="18"/>
        <v/>
      </c>
      <c r="AC137" s="35" t="s">
        <v>81</v>
      </c>
      <c r="AE137" s="35" t="s">
        <v>81</v>
      </c>
      <c r="AG137" s="30">
        <v>4</v>
      </c>
      <c r="AI137" s="31" t="str">
        <f t="shared" si="19"/>
        <v/>
      </c>
    </row>
    <row r="138" spans="1:35" ht="15" x14ac:dyDescent="0.25">
      <c r="A138" s="23" t="s">
        <v>1</v>
      </c>
      <c r="B138" s="39">
        <f t="shared" si="20"/>
        <v>6</v>
      </c>
      <c r="C138" s="35">
        <v>1</v>
      </c>
      <c r="D138" s="38">
        <f t="shared" si="17"/>
        <v>15</v>
      </c>
      <c r="E138" s="30">
        <v>1</v>
      </c>
      <c r="M138" s="35">
        <v>43</v>
      </c>
      <c r="N138" s="31">
        <f t="shared" si="21"/>
        <v>2</v>
      </c>
      <c r="T138" s="30">
        <v>3</v>
      </c>
      <c r="AB138" s="31">
        <f t="shared" si="18"/>
        <v>3</v>
      </c>
      <c r="AC138" s="35">
        <v>16210</v>
      </c>
      <c r="AE138" s="35">
        <v>21</v>
      </c>
      <c r="AG138" s="30">
        <v>4</v>
      </c>
      <c r="AI138" s="31">
        <f t="shared" si="19"/>
        <v>2</v>
      </c>
    </row>
    <row r="139" spans="1:35" ht="15" x14ac:dyDescent="0.25">
      <c r="A139" s="23" t="s">
        <v>81</v>
      </c>
      <c r="B139" s="39" t="str">
        <f t="shared" si="20"/>
        <v/>
      </c>
      <c r="C139" s="35" t="s">
        <v>81</v>
      </c>
      <c r="D139" s="38" t="str">
        <f t="shared" si="17"/>
        <v/>
      </c>
      <c r="E139" s="30" t="s">
        <v>81</v>
      </c>
      <c r="M139" s="35" t="s">
        <v>81</v>
      </c>
      <c r="N139" s="31" t="str">
        <f t="shared" si="21"/>
        <v/>
      </c>
      <c r="T139" s="30" t="s">
        <v>81</v>
      </c>
      <c r="AB139" s="31" t="str">
        <f t="shared" si="18"/>
        <v/>
      </c>
      <c r="AC139" s="35" t="s">
        <v>81</v>
      </c>
      <c r="AE139" s="35" t="s">
        <v>81</v>
      </c>
      <c r="AG139" s="30" t="s">
        <v>81</v>
      </c>
      <c r="AI139" s="31" t="str">
        <f t="shared" si="19"/>
        <v/>
      </c>
    </row>
    <row r="140" spans="1:35" ht="15" x14ac:dyDescent="0.25">
      <c r="A140" s="23" t="s">
        <v>81</v>
      </c>
      <c r="B140" s="39" t="str">
        <f t="shared" si="20"/>
        <v/>
      </c>
      <c r="C140" s="35" t="s">
        <v>81</v>
      </c>
      <c r="D140" s="38" t="str">
        <f t="shared" si="17"/>
        <v/>
      </c>
      <c r="E140" s="30" t="s">
        <v>81</v>
      </c>
      <c r="M140" s="35" t="s">
        <v>81</v>
      </c>
      <c r="N140" s="31" t="str">
        <f t="shared" si="21"/>
        <v/>
      </c>
      <c r="T140" s="30" t="s">
        <v>81</v>
      </c>
      <c r="AB140" s="31" t="str">
        <f t="shared" si="18"/>
        <v/>
      </c>
      <c r="AC140" s="35" t="s">
        <v>81</v>
      </c>
      <c r="AE140" s="35" t="s">
        <v>81</v>
      </c>
      <c r="AG140" s="30" t="s">
        <v>81</v>
      </c>
      <c r="AI140" s="31" t="str">
        <f t="shared" si="19"/>
        <v/>
      </c>
    </row>
    <row r="141" spans="1:35" ht="15" x14ac:dyDescent="0.25">
      <c r="A141" s="23" t="s">
        <v>81</v>
      </c>
      <c r="B141" s="39" t="str">
        <f t="shared" si="20"/>
        <v/>
      </c>
      <c r="C141" s="35" t="s">
        <v>81</v>
      </c>
      <c r="D141" s="38" t="str">
        <f t="shared" si="17"/>
        <v/>
      </c>
      <c r="E141" s="30" t="s">
        <v>81</v>
      </c>
      <c r="M141" s="35" t="s">
        <v>81</v>
      </c>
      <c r="N141" s="31" t="str">
        <f t="shared" si="21"/>
        <v/>
      </c>
      <c r="T141" s="30" t="s">
        <v>81</v>
      </c>
      <c r="AB141" s="31" t="str">
        <f t="shared" si="18"/>
        <v/>
      </c>
      <c r="AC141" s="35" t="s">
        <v>81</v>
      </c>
      <c r="AE141" s="35" t="s">
        <v>81</v>
      </c>
      <c r="AG141" s="30" t="s">
        <v>81</v>
      </c>
      <c r="AI141" s="31" t="str">
        <f t="shared" si="19"/>
        <v/>
      </c>
    </row>
    <row r="142" spans="1:35" ht="15" x14ac:dyDescent="0.25">
      <c r="A142" s="23" t="s">
        <v>81</v>
      </c>
      <c r="B142" s="39" t="str">
        <f t="shared" si="20"/>
        <v/>
      </c>
      <c r="C142" s="35" t="s">
        <v>81</v>
      </c>
      <c r="D142" s="38" t="str">
        <f t="shared" si="17"/>
        <v/>
      </c>
      <c r="E142" s="30" t="s">
        <v>81</v>
      </c>
      <c r="M142" s="35" t="s">
        <v>81</v>
      </c>
      <c r="N142" s="31" t="str">
        <f t="shared" si="21"/>
        <v/>
      </c>
      <c r="T142" s="30" t="s">
        <v>81</v>
      </c>
      <c r="AB142" s="31" t="str">
        <f t="shared" si="18"/>
        <v/>
      </c>
      <c r="AC142" s="35" t="s">
        <v>81</v>
      </c>
      <c r="AE142" s="35" t="s">
        <v>81</v>
      </c>
      <c r="AG142" s="30" t="s">
        <v>81</v>
      </c>
      <c r="AI142" s="31" t="str">
        <f t="shared" si="19"/>
        <v/>
      </c>
    </row>
    <row r="143" spans="1:35" ht="15" x14ac:dyDescent="0.25">
      <c r="A143" s="23" t="s">
        <v>81</v>
      </c>
      <c r="B143" s="39" t="str">
        <f t="shared" si="20"/>
        <v/>
      </c>
      <c r="C143" s="35" t="s">
        <v>81</v>
      </c>
      <c r="D143" s="38" t="str">
        <f t="shared" si="17"/>
        <v/>
      </c>
      <c r="E143" s="30" t="s">
        <v>81</v>
      </c>
      <c r="M143" s="35" t="s">
        <v>81</v>
      </c>
      <c r="N143" s="31" t="str">
        <f t="shared" si="21"/>
        <v/>
      </c>
      <c r="T143" s="30" t="s">
        <v>81</v>
      </c>
      <c r="AB143" s="31" t="str">
        <f t="shared" si="18"/>
        <v/>
      </c>
      <c r="AC143" s="35" t="s">
        <v>81</v>
      </c>
      <c r="AE143" s="35" t="s">
        <v>81</v>
      </c>
      <c r="AG143" s="30" t="s">
        <v>81</v>
      </c>
      <c r="AI143" s="31" t="str">
        <f t="shared" si="19"/>
        <v/>
      </c>
    </row>
    <row r="144" spans="1:35" ht="15" x14ac:dyDescent="0.25">
      <c r="A144" s="23" t="s">
        <v>81</v>
      </c>
      <c r="B144" s="39" t="str">
        <f t="shared" si="20"/>
        <v/>
      </c>
      <c r="C144" s="35" t="s">
        <v>81</v>
      </c>
      <c r="D144" s="38" t="str">
        <f t="shared" si="17"/>
        <v/>
      </c>
      <c r="E144" s="30" t="s">
        <v>81</v>
      </c>
      <c r="M144" s="35" t="s">
        <v>81</v>
      </c>
      <c r="N144" s="31" t="str">
        <f t="shared" si="21"/>
        <v/>
      </c>
      <c r="T144" s="30" t="s">
        <v>81</v>
      </c>
      <c r="AB144" s="31" t="str">
        <f t="shared" si="18"/>
        <v/>
      </c>
      <c r="AC144" s="35" t="s">
        <v>81</v>
      </c>
      <c r="AE144" s="35" t="s">
        <v>81</v>
      </c>
      <c r="AG144" s="30" t="s">
        <v>81</v>
      </c>
      <c r="AI144" s="31" t="str">
        <f t="shared" si="19"/>
        <v/>
      </c>
    </row>
    <row r="145" spans="1:35" ht="15" x14ac:dyDescent="0.25">
      <c r="A145" s="23" t="s">
        <v>81</v>
      </c>
      <c r="B145" s="39" t="str">
        <f t="shared" si="20"/>
        <v/>
      </c>
      <c r="C145" s="35" t="s">
        <v>81</v>
      </c>
      <c r="D145" s="38" t="str">
        <f t="shared" si="17"/>
        <v/>
      </c>
      <c r="E145" s="30" t="s">
        <v>81</v>
      </c>
      <c r="M145" s="35" t="s">
        <v>81</v>
      </c>
      <c r="N145" s="31" t="str">
        <f t="shared" si="21"/>
        <v/>
      </c>
      <c r="T145" s="30" t="s">
        <v>81</v>
      </c>
      <c r="AB145" s="31" t="str">
        <f t="shared" si="18"/>
        <v/>
      </c>
      <c r="AC145" s="35" t="s">
        <v>81</v>
      </c>
      <c r="AE145" s="35" t="s">
        <v>81</v>
      </c>
      <c r="AG145" s="30" t="s">
        <v>81</v>
      </c>
      <c r="AI145" s="31" t="str">
        <f t="shared" si="19"/>
        <v/>
      </c>
    </row>
    <row r="146" spans="1:35" ht="15" x14ac:dyDescent="0.25">
      <c r="A146" s="23" t="s">
        <v>20</v>
      </c>
      <c r="B146" s="39">
        <f t="shared" si="20"/>
        <v>6</v>
      </c>
      <c r="C146" s="35">
        <v>1</v>
      </c>
      <c r="D146" s="38">
        <f t="shared" si="17"/>
        <v>16</v>
      </c>
      <c r="E146" s="30">
        <v>2</v>
      </c>
      <c r="M146" s="35">
        <v>43</v>
      </c>
      <c r="N146" s="31">
        <f t="shared" si="21"/>
        <v>2</v>
      </c>
      <c r="T146" s="30">
        <v>2</v>
      </c>
      <c r="AB146" s="31">
        <f t="shared" si="18"/>
        <v>3</v>
      </c>
      <c r="AC146" s="35">
        <v>9178</v>
      </c>
      <c r="AE146" s="35">
        <v>11</v>
      </c>
      <c r="AG146" s="30">
        <v>4</v>
      </c>
      <c r="AI146" s="31">
        <f t="shared" si="19"/>
        <v>3</v>
      </c>
    </row>
    <row r="147" spans="1:35" ht="15" x14ac:dyDescent="0.25">
      <c r="A147" s="23" t="s">
        <v>9</v>
      </c>
      <c r="B147" s="39">
        <f t="shared" si="20"/>
        <v>6</v>
      </c>
      <c r="C147" s="35">
        <v>3</v>
      </c>
      <c r="D147" s="38">
        <f t="shared" si="17"/>
        <v>14</v>
      </c>
      <c r="E147" s="30">
        <v>1</v>
      </c>
      <c r="M147" s="35">
        <v>100</v>
      </c>
      <c r="N147" s="31">
        <f t="shared" si="21"/>
        <v>4</v>
      </c>
      <c r="T147" s="30">
        <v>2</v>
      </c>
      <c r="AB147" s="31">
        <f t="shared" si="18"/>
        <v>1</v>
      </c>
      <c r="AC147" s="35">
        <v>1483</v>
      </c>
      <c r="AE147" s="35">
        <v>0</v>
      </c>
      <c r="AG147" s="30">
        <v>2</v>
      </c>
      <c r="AI147" s="31">
        <f t="shared" si="19"/>
        <v>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kesCount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  <Project_x0020_Name xmlns="15cacde6-ccbc-4082-8f20-7d66ea058340">Project A</Project_x0020_Name>
    <Ratings xmlns="15cacde6-ccbc-4082-8f20-7d66ea058340" xsi:nil="true"/>
    <n182eaacf38a4fceb355f0d6962e9deb xmlns="5d982bf3-a48c-4351-8fdb-12b10060851e">
      <Terms xmlns="http://schemas.microsoft.com/office/infopath/2007/PartnerControls"/>
    </n182eaacf38a4fceb355f0d6962e9deb>
    <k20b5b353c2d4a59a44170cce5889c20 xmlns="5d982bf3-a48c-4351-8fdb-12b10060851e">
      <Terms xmlns="http://schemas.microsoft.com/office/infopath/2007/PartnerControls"/>
    </k20b5b353c2d4a59a44170cce5889c20>
    <m40c72e831f14d68a47c5906dc265b61 xmlns="5d982bf3-a48c-4351-8fdb-12b10060851e">
      <Terms xmlns="http://schemas.microsoft.com/office/infopath/2007/PartnerControls"/>
    </m40c72e831f14d68a47c5906dc265b61>
    <mc1af4c238594e12bbb9206d9aa9c5d3 xmlns="5d982bf3-a48c-4351-8fdb-12b10060851e">
      <Terms xmlns="http://schemas.microsoft.com/office/infopath/2007/PartnerControls"/>
    </mc1af4c238594e12bbb9206d9aa9c5d3>
    <j71a73172208464eb388c685d7fd5904 xmlns="5d982bf3-a48c-4351-8fdb-12b10060851e">
      <Terms xmlns="http://schemas.microsoft.com/office/infopath/2007/PartnerControls"/>
    </j71a73172208464eb388c685d7fd5904>
    <k1250adc1ff244fa903739753c5e73ff xmlns="5d982bf3-a48c-4351-8fdb-12b10060851e">
      <Terms xmlns="http://schemas.microsoft.com/office/infopath/2007/PartnerControls"/>
    </k1250adc1ff244fa903739753c5e73ff>
    <TaxCatchAll xmlns="9be3f55f-8098-485e-a615-a10e4181e135"/>
    <ned4871b43f142479a1da9e4dec3ead3 xmlns="5d982bf3-a48c-4351-8fdb-12b10060851e">
      <Terms xmlns="http://schemas.microsoft.com/office/infopath/2007/PartnerControls"/>
    </ned4871b43f142479a1da9e4dec3ead3>
    <ia4fe8ee8d364c9f8d8b37e8c9aeedb6 xmlns="5d982bf3-a48c-4351-8fdb-12b10060851e">
      <Terms xmlns="http://schemas.microsoft.com/office/infopath/2007/PartnerControls"/>
    </ia4fe8ee8d364c9f8d8b37e8c9aeedb6>
    <fe949326ff6d4687acbf295dda149b37 xmlns="5d982bf3-a48c-4351-8fdb-12b10060851e">
      <Terms xmlns="http://schemas.microsoft.com/office/infopath/2007/PartnerControls"/>
    </fe949326ff6d4687acbf295dda149b37>
    <aeec274ad21c4909ab5fb112d68909fb xmlns="5d982bf3-a48c-4351-8fdb-12b10060851e">
      <Terms xmlns="http://schemas.microsoft.com/office/infopath/2007/PartnerControls"/>
    </aeec274ad21c4909ab5fb112d68909fb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roject Site Document" ma:contentTypeID="0x010100B54A9A03EBE2734595C43DD124854F0000CD1E7DA2A38DE840A7822F8F50894182" ma:contentTypeVersion="40" ma:contentTypeDescription="Create a new document." ma:contentTypeScope="" ma:versionID="8b91caff8e54a5c9e610a6fa2adb9ae2">
  <xsd:schema xmlns:xsd="http://www.w3.org/2001/XMLSchema" xmlns:xs="http://www.w3.org/2001/XMLSchema" xmlns:p="http://schemas.microsoft.com/office/2006/metadata/properties" xmlns:ns1="http://schemas.microsoft.com/sharepoint/v3" xmlns:ns2="15cacde6-ccbc-4082-8f20-7d66ea058340" xmlns:ns3="5d982bf3-a48c-4351-8fdb-12b10060851e" xmlns:ns4="9be3f55f-8098-485e-a615-a10e4181e135" targetNamespace="http://schemas.microsoft.com/office/2006/metadata/properties" ma:root="true" ma:fieldsID="8eca9a54d2b3a7153e54f513577c8ebf" ns1:_="" ns2:_="" ns3:_="" ns4:_="">
    <xsd:import namespace="http://schemas.microsoft.com/sharepoint/v3"/>
    <xsd:import namespace="15cacde6-ccbc-4082-8f20-7d66ea058340"/>
    <xsd:import namespace="5d982bf3-a48c-4351-8fdb-12b10060851e"/>
    <xsd:import namespace="9be3f55f-8098-485e-a615-a10e4181e135"/>
    <xsd:element name="properties">
      <xsd:complexType>
        <xsd:sequence>
          <xsd:element name="documentManagement">
            <xsd:complexType>
              <xsd:all>
                <xsd:element ref="ns2:Project_x0020_Name" minOccurs="0"/>
                <xsd:element ref="ns1:RatedBy" minOccurs="0"/>
                <xsd:element ref="ns2:Ratings" minOccurs="0"/>
                <xsd:element ref="ns1:LikesCount" minOccurs="0"/>
                <xsd:element ref="ns1:LikedBy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n182eaacf38a4fceb355f0d6962e9deb" minOccurs="0"/>
                <xsd:element ref="ns4:TaxCatchAll" minOccurs="0"/>
                <xsd:element ref="ns3:ned4871b43f142479a1da9e4dec3ead3" minOccurs="0"/>
                <xsd:element ref="ns3:aeec274ad21c4909ab5fb112d68909fb" minOccurs="0"/>
                <xsd:element ref="ns3:k20b5b353c2d4a59a44170cce5889c20" minOccurs="0"/>
                <xsd:element ref="ns3:fe949326ff6d4687acbf295dda149b37" minOccurs="0"/>
                <xsd:element ref="ns3:mc1af4c238594e12bbb9206d9aa9c5d3" minOccurs="0"/>
                <xsd:element ref="ns3:m40c72e831f14d68a47c5906dc265b61" minOccurs="0"/>
                <xsd:element ref="ns3:ia4fe8ee8d364c9f8d8b37e8c9aeedb6" minOccurs="0"/>
                <xsd:element ref="ns3:j71a73172208464eb388c685d7fd5904" minOccurs="0"/>
                <xsd:element ref="ns3:k1250adc1ff244fa903739753c5e73ff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atedBy" ma:index="9" nillable="true" ma:displayName="Rated By" ma:description="Users rated the item." ma:list="UserInfo" ma:internalName="RatedBy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ikesCount" ma:index="11" nillable="true" ma:displayName="Number of Likes" ma:internalName="LikesCount" ma:readOnly="false">
      <xsd:simpleType>
        <xsd:restriction base="dms:Unknown"/>
      </xsd:simpleType>
    </xsd:element>
    <xsd:element name="LikedBy" ma:index="12" nillable="true" ma:displayName="Liked By" ma:list="UserInfo" ma:internalName="LikedBy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cacde6-ccbc-4082-8f20-7d66ea058340" elementFormDefault="qualified">
    <xsd:import namespace="http://schemas.microsoft.com/office/2006/documentManagement/types"/>
    <xsd:import namespace="http://schemas.microsoft.com/office/infopath/2007/PartnerControls"/>
    <xsd:element name="Project_x0020_Name" ma:index="8" nillable="true" ma:displayName="Project Name" ma:default="Project A" ma:format="Dropdown" ma:internalName="Project_x0020_Name" ma:readOnly="false">
      <xsd:simpleType>
        <xsd:restriction base="dms:Choice">
          <xsd:enumeration value="Lowes of Dennis"/>
          <xsd:enumeration value="Project A"/>
        </xsd:restriction>
      </xsd:simpleType>
    </xsd:element>
    <xsd:element name="Ratings" ma:index="10" nillable="true" ma:displayName="User ratings" ma:description="User ratings for the item" ma:internalName="Ratings" ma:readOnly="false">
      <xsd:simpleType>
        <xsd:restriction base="dms:Note">
          <xsd:maxLength value="255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982bf3-a48c-4351-8fdb-12b10060851e" elementFormDefault="qualified">
    <xsd:import namespace="http://schemas.microsoft.com/office/2006/documentManagement/types"/>
    <xsd:import namespace="http://schemas.microsoft.com/office/infopath/2007/PartnerControls"/>
    <xsd:element name="n182eaacf38a4fceb355f0d6962e9deb" ma:index="21" nillable="true" ma:taxonomy="true" ma:internalName="n182eaacf38a4fceb355f0d6962e9deb" ma:taxonomyFieldName="Agency" ma:displayName="Agency" ma:default="" ma:fieldId="{7182eaac-f38a-4fce-b355-f0d6962e9deb}" ma:taxonomyMulti="true" ma:sspId="cceb9721-df7c-4dbc-8f19-77f5dc396abe" ma:termSetId="a014325f-77f6-4581-a969-155462e883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ed4871b43f142479a1da9e4dec3ead3" ma:index="24" nillable="true" ma:taxonomy="true" ma:internalName="ned4871b43f142479a1da9e4dec3ead3" ma:taxonomyFieldName="CCC_x0020_Plans" ma:displayName="CCC Plans" ma:default="" ma:fieldId="{7ed4871b-43f1-4247-9a1d-a9e4dec3ead3}" ma:sspId="cceb9721-df7c-4dbc-8f19-77f5dc396abe" ma:termSetId="e8cc82b8-12c0-455f-a3a2-81036c43199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eec274ad21c4909ab5fb112d68909fb" ma:index="26" nillable="true" ma:taxonomy="true" ma:internalName="aeec274ad21c4909ab5fb112d68909fb" ma:taxonomyFieldName="Document_x0020_Status" ma:displayName="Document Status" ma:default="" ma:fieldId="{aeec274a-d21c-4909-ab5f-b112d68909fb}" ma:sspId="cceb9721-df7c-4dbc-8f19-77f5dc396abe" ma:termSetId="4ec54bb5-14a5-4b45-bcdb-6e98c6089fd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20b5b353c2d4a59a44170cce5889c20" ma:index="28" nillable="true" ma:taxonomy="true" ma:internalName="k20b5b353c2d4a59a44170cce5889c20" ma:taxonomyFieldName="CCC_x0020_Document_x0020_Type" ma:displayName="Document Type" ma:default="" ma:fieldId="{420b5b35-3c2d-4a59-a441-70cce5889c20}" ma:sspId="cceb9721-df7c-4dbc-8f19-77f5dc396abe" ma:termSetId="2f5adcc4-b536-4831-8487-2b04e936f6a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e949326ff6d4687acbf295dda149b37" ma:index="30" nillable="true" ma:taxonomy="true" ma:internalName="fe949326ff6d4687acbf295dda149b37" ma:taxonomyFieldName="SiteDomains" ma:displayName="Domains" ma:default="" ma:fieldId="{fe949326-ff6d-4687-acbf-295dda149b37}" ma:sspId="cceb9721-df7c-4dbc-8f19-77f5dc396abe" ma:termSetId="f3a86052-10d6-4365-9271-fd817bb0731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c1af4c238594e12bbb9206d9aa9c5d3" ma:index="32" nillable="true" ma:taxonomy="true" ma:internalName="mc1af4c238594e12bbb9206d9aa9c5d3" ma:taxonomyFieldName="Project_x0020_ID" ma:displayName="Project ID" ma:default="" ma:fieldId="{6c1af4c2-3859-4e12-bbb9-206d9aa9c5d3}" ma:taxonomyMulti="true" ma:sspId="cceb9721-df7c-4dbc-8f19-77f5dc396abe" ma:termSetId="a246038d-ca75-49fa-bd90-277acabb185f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m40c72e831f14d68a47c5906dc265b61" ma:index="34" nillable="true" ma:taxonomy="true" ma:internalName="m40c72e831f14d68a47c5906dc265b61" ma:taxonomyFieldName="Subregions" ma:displayName="Subregions" ma:default="" ma:fieldId="{640c72e8-31f1-4d68-a47c-5906dc265b61}" ma:sspId="cceb9721-df7c-4dbc-8f19-77f5dc396abe" ma:termSetId="e4d70239-6864-4c3b-926f-603e2965f3b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4fe8ee8d364c9f8d8b37e8c9aeedb6" ma:index="36" nillable="true" ma:taxonomy="true" ma:internalName="ia4fe8ee8d364c9f8d8b37e8c9aeedb6" ma:taxonomyFieldName="Town_x0020_or_x0020_Village" ma:displayName="Town or Village" ma:default="" ma:fieldId="{2a4fe8ee-8d36-4c9f-8d8b-37e8c9aeedb6}" ma:taxonomyMulti="true" ma:sspId="cceb9721-df7c-4dbc-8f19-77f5dc396abe" ma:termSetId="64630a1b-9342-481d-953c-3caea2ee54e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71a73172208464eb388c685d7fd5904" ma:index="38" nillable="true" ma:taxonomy="true" ma:internalName="j71a73172208464eb388c685d7fd5904" ma:taxonomyFieldName="Year" ma:displayName="Year" ma:default="" ma:fieldId="{371a7317-2208-464e-b388-c685d7fd5904}" ma:sspId="cceb9721-df7c-4dbc-8f19-77f5dc396abe" ma:termSetId="038d3ef1-10e1-46c9-9eee-9c06d74a457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1250adc1ff244fa903739753c5e73ff" ma:index="40" nillable="true" ma:taxonomy="true" ma:internalName="k1250adc1ff244fa903739753c5e73ff" ma:taxonomyFieldName="WebResources" ma:displayName="WebResources" ma:default="" ma:fieldId="{41250adc-1ff2-44fa-9037-39753c5e73ff}" ma:sspId="cceb9721-df7c-4dbc-8f19-77f5dc396abe" ma:termSetId="3a3b1e03-2606-4712-baee-4715bbe485c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e3f55f-8098-485e-a615-a10e4181e135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2768a9f4-479c-4e6f-93d4-4292895fbc04}" ma:internalName="TaxCatchAll" ma:showField="CatchAllData" ma:web="9be3f55f-8098-485e-a615-a10e4181e1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4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4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0A6D1D-A0FE-4B73-84C2-8EC47DB44998}"/>
</file>

<file path=customXml/itemProps2.xml><?xml version="1.0" encoding="utf-8"?>
<ds:datastoreItem xmlns:ds="http://schemas.openxmlformats.org/officeDocument/2006/customXml" ds:itemID="{E9187186-4795-4E91-9E70-8E1CDA0AC7EB}"/>
</file>

<file path=customXml/itemProps3.xml><?xml version="1.0" encoding="utf-8"?>
<ds:datastoreItem xmlns:ds="http://schemas.openxmlformats.org/officeDocument/2006/customXml" ds:itemID="{1E8A3806-6B8F-4BF6-AEE2-7071DC549B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Ranking</vt:lpstr>
      <vt:lpstr>Parameters</vt:lpstr>
      <vt:lpstr>DataUpdatedUnprotected</vt:lpstr>
      <vt:lpstr>Parameters!Print_Area</vt:lpstr>
      <vt:lpstr>Ranking!Print_Area</vt:lpstr>
      <vt:lpstr>Ranking!Print_Titles</vt:lpstr>
    </vt:vector>
  </TitlesOfParts>
  <Company>Wright-Pierce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B. Malloy</dc:creator>
  <cp:lastModifiedBy>Danielle Donahue</cp:lastModifiedBy>
  <cp:lastPrinted>2015-03-14T16:50:26Z</cp:lastPrinted>
  <dcterms:created xsi:type="dcterms:W3CDTF">2009-07-23T16:56:06Z</dcterms:created>
  <dcterms:modified xsi:type="dcterms:W3CDTF">2015-03-14T17:41:11Z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0x010100B54A9A03EBE2734595C43DD124854F0000CD1E7DA2A38DE840A7822F8F50894182</vt:lpwstr>
  </property>
  <property fmtid="{D5CDD505-2E9C-101B-9397-08002B2CF9AE}" pid="4" name="Order">
    <vt:r8>312300</vt:r8>
  </property>
</Properties>
</file>